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1370" windowHeight="7650"/>
  </bookViews>
  <sheets>
    <sheet name="Magnitude" sheetId="1" r:id="rId1"/>
  </sheets>
  <definedNames>
    <definedName name="_xlnm.Print_Area" localSheetId="0">Magnitude!$B$2:$O$29</definedName>
  </definedNames>
  <calcPr calcId="145621"/>
</workbook>
</file>

<file path=xl/calcChain.xml><?xml version="1.0" encoding="utf-8"?>
<calcChain xmlns="http://schemas.openxmlformats.org/spreadsheetml/2006/main">
  <c r="U15" i="1" l="1"/>
  <c r="E13" i="1" l="1"/>
  <c r="C14" i="1" l="1"/>
  <c r="T24" i="1"/>
  <c r="B14" i="1" l="1"/>
  <c r="U21" i="1"/>
  <c r="T21" i="1"/>
  <c r="T15" i="1"/>
  <c r="B18" i="1" l="1"/>
  <c r="H18" i="1" s="1"/>
  <c r="B17" i="1"/>
  <c r="H17" i="1" s="1"/>
  <c r="B16" i="1"/>
  <c r="H16" i="1" s="1"/>
  <c r="B15" i="1"/>
  <c r="H15" i="1" s="1"/>
  <c r="U13" i="1"/>
  <c r="U12" i="1" s="1"/>
</calcChain>
</file>

<file path=xl/sharedStrings.xml><?xml version="1.0" encoding="utf-8"?>
<sst xmlns="http://schemas.openxmlformats.org/spreadsheetml/2006/main" count="55" uniqueCount="55">
  <si>
    <t>マグニチュード計算</t>
    <rPh sb="7" eb="9">
      <t>ケイサン</t>
    </rPh>
    <phoneticPr fontId="1"/>
  </si>
  <si>
    <t>2019.03/27</t>
    <phoneticPr fontId="1"/>
  </si>
  <si>
    <r>
      <rPr>
        <sz val="11"/>
        <color theme="1"/>
        <rFont val="HGP明朝B"/>
        <family val="1"/>
        <charset val="128"/>
      </rPr>
      <t xml:space="preserve">マグニチュード(Magnitude) Ｍ </t>
    </r>
    <r>
      <rPr>
        <sz val="11"/>
        <color theme="1"/>
        <rFont val="HG明朝B"/>
        <family val="1"/>
        <charset val="128"/>
      </rPr>
      <t>:</t>
    </r>
    <r>
      <rPr>
        <sz val="11"/>
        <color theme="1"/>
        <rFont val="HGP明朝B"/>
        <family val="1"/>
        <charset val="128"/>
      </rPr>
      <t xml:space="preserve"> 地震波エネルギーの指標値</t>
    </r>
    <rPh sb="23" eb="26">
      <t>ジシンハ</t>
    </rPh>
    <rPh sb="32" eb="34">
      <t>シヒョウ</t>
    </rPh>
    <rPh sb="34" eb="35">
      <t>チ</t>
    </rPh>
    <phoneticPr fontId="1"/>
  </si>
  <si>
    <r>
      <t>log</t>
    </r>
    <r>
      <rPr>
        <vertAlign val="subscript"/>
        <sz val="11"/>
        <color theme="1"/>
        <rFont val="HG明朝B"/>
        <family val="1"/>
        <charset val="128"/>
      </rPr>
      <t>10</t>
    </r>
    <r>
      <rPr>
        <sz val="11"/>
        <color theme="1"/>
        <rFont val="HG明朝B"/>
        <family val="1"/>
        <charset val="128"/>
      </rPr>
      <t>Ｅ＝4.8＋1.5Ｍ</t>
    </r>
    <r>
      <rPr>
        <sz val="6"/>
        <color theme="0"/>
        <rFont val="HG明朝B"/>
        <family val="1"/>
        <charset val="128"/>
      </rPr>
      <t xml:space="preserve"> .</t>
    </r>
    <phoneticPr fontId="1"/>
  </si>
  <si>
    <t>Ｅ：地震波エネルギー [Jule]</t>
    <phoneticPr fontId="1"/>
  </si>
  <si>
    <t>Ｍ：マグニチュード</t>
    <phoneticPr fontId="1"/>
  </si>
  <si>
    <t>15 mg</t>
    <phoneticPr fontId="1"/>
  </si>
  <si>
    <t>83 mg</t>
    <phoneticPr fontId="1"/>
  </si>
  <si>
    <t>0.48 g</t>
    <phoneticPr fontId="1"/>
  </si>
  <si>
    <t>2.6 g</t>
    <phoneticPr fontId="1"/>
  </si>
  <si>
    <t>15 g</t>
    <phoneticPr fontId="1"/>
  </si>
  <si>
    <t>84 g</t>
    <phoneticPr fontId="1"/>
  </si>
  <si>
    <t>480 g</t>
    <phoneticPr fontId="1"/>
  </si>
  <si>
    <t>2.6 kg</t>
    <phoneticPr fontId="1"/>
  </si>
  <si>
    <t>15 kg</t>
    <phoneticPr fontId="1"/>
  </si>
  <si>
    <t>84 kg</t>
    <phoneticPr fontId="1"/>
  </si>
  <si>
    <t>480 kg</t>
    <phoneticPr fontId="1"/>
  </si>
  <si>
    <t>2.6 t</t>
    <phoneticPr fontId="1"/>
  </si>
  <si>
    <t>15 t</t>
    <phoneticPr fontId="1"/>
  </si>
  <si>
    <t>84 t</t>
    <phoneticPr fontId="1"/>
  </si>
  <si>
    <t>480 t</t>
    <phoneticPr fontId="1"/>
  </si>
  <si>
    <t>2600 t</t>
    <phoneticPr fontId="1"/>
  </si>
  <si>
    <t>1.5 万t</t>
    <rPh sb="4" eb="5">
      <t>マン</t>
    </rPh>
    <phoneticPr fontId="1"/>
  </si>
  <si>
    <t>8.4 万t</t>
    <rPh sb="4" eb="5">
      <t>マン</t>
    </rPh>
    <phoneticPr fontId="1"/>
  </si>
  <si>
    <t>48 万t</t>
    <rPh sb="3" eb="4">
      <t>マン</t>
    </rPh>
    <phoneticPr fontId="1"/>
  </si>
  <si>
    <t>260 万t</t>
    <rPh sb="4" eb="5">
      <t>マン</t>
    </rPh>
    <phoneticPr fontId="1"/>
  </si>
  <si>
    <t>1500 万t</t>
    <rPh sb="5" eb="6">
      <t>マン</t>
    </rPh>
    <phoneticPr fontId="1"/>
  </si>
  <si>
    <t>8400 万t</t>
    <rPh sb="5" eb="6">
      <t>マン</t>
    </rPh>
    <phoneticPr fontId="1"/>
  </si>
  <si>
    <t>4.8 億t</t>
    <rPh sb="4" eb="5">
      <t>オク</t>
    </rPh>
    <phoneticPr fontId="1"/>
  </si>
  <si>
    <t>9.0 ～ 10.0</t>
    <phoneticPr fontId="1"/>
  </si>
  <si>
    <t>-2.0 ～  0.5</t>
    <phoneticPr fontId="1"/>
  </si>
  <si>
    <t>1.0 ～  2.5</t>
    <phoneticPr fontId="1"/>
  </si>
  <si>
    <t>3.0 ～  4.5</t>
    <phoneticPr fontId="1"/>
  </si>
  <si>
    <t>5.0 ～  6.5</t>
    <phoneticPr fontId="1"/>
  </si>
  <si>
    <t>7.0 ～  7.5</t>
    <phoneticPr fontId="1"/>
  </si>
  <si>
    <t>8.0 ～  8.5</t>
    <phoneticPr fontId="1"/>
  </si>
  <si>
    <t>63.096 J  ～ 354.81 kJ</t>
    <phoneticPr fontId="1"/>
  </si>
  <si>
    <r>
      <t>1.9953 10</t>
    </r>
    <r>
      <rPr>
        <vertAlign val="superscript"/>
        <sz val="11"/>
        <color theme="1"/>
        <rFont val="HG明朝B"/>
        <family val="1"/>
        <charset val="128"/>
      </rPr>
      <t>6</t>
    </r>
    <r>
      <rPr>
        <sz val="10"/>
        <color theme="1"/>
        <rFont val="HG明朝B"/>
        <family val="1"/>
        <charset val="128"/>
      </rPr>
      <t xml:space="preserve"> J ～ 354.81 10</t>
    </r>
    <r>
      <rPr>
        <vertAlign val="superscript"/>
        <sz val="11"/>
        <color theme="1"/>
        <rFont val="HG明朝B"/>
        <family val="1"/>
        <charset val="128"/>
      </rPr>
      <t>6</t>
    </r>
    <r>
      <rPr>
        <sz val="10"/>
        <color theme="1"/>
        <rFont val="HG明朝B"/>
        <family val="1"/>
        <charset val="128"/>
      </rPr>
      <t xml:space="preserve"> J</t>
    </r>
    <phoneticPr fontId="1"/>
  </si>
  <si>
    <r>
      <t>1.9953 10</t>
    </r>
    <r>
      <rPr>
        <vertAlign val="superscript"/>
        <sz val="11"/>
        <color theme="1"/>
        <rFont val="HG明朝B"/>
        <family val="1"/>
        <charset val="128"/>
      </rPr>
      <t>12</t>
    </r>
    <r>
      <rPr>
        <sz val="10"/>
        <color theme="1"/>
        <rFont val="HG明朝B"/>
        <family val="1"/>
        <charset val="128"/>
      </rPr>
      <t xml:space="preserve"> J ～ 354.81 10</t>
    </r>
    <r>
      <rPr>
        <vertAlign val="superscript"/>
        <sz val="11"/>
        <color theme="1"/>
        <rFont val="HG明朝B"/>
        <family val="1"/>
        <charset val="128"/>
      </rPr>
      <t>12</t>
    </r>
    <r>
      <rPr>
        <sz val="10"/>
        <color theme="1"/>
        <rFont val="HG明朝B"/>
        <family val="1"/>
        <charset val="128"/>
      </rPr>
      <t xml:space="preserve"> J</t>
    </r>
    <phoneticPr fontId="1"/>
  </si>
  <si>
    <r>
      <t>1.9953 10</t>
    </r>
    <r>
      <rPr>
        <vertAlign val="superscript"/>
        <sz val="11"/>
        <color theme="1"/>
        <rFont val="HG明朝B"/>
        <family val="1"/>
        <charset val="128"/>
      </rPr>
      <t>15</t>
    </r>
    <r>
      <rPr>
        <sz val="10"/>
        <color theme="1"/>
        <rFont val="HG明朝B"/>
        <family val="1"/>
        <charset val="128"/>
      </rPr>
      <t xml:space="preserve"> J ～ 11.220 10</t>
    </r>
    <r>
      <rPr>
        <vertAlign val="superscript"/>
        <sz val="11"/>
        <color theme="1"/>
        <rFont val="HG明朝B"/>
        <family val="1"/>
        <charset val="128"/>
      </rPr>
      <t>15</t>
    </r>
    <r>
      <rPr>
        <sz val="10"/>
        <color theme="1"/>
        <rFont val="HG明朝B"/>
        <family val="1"/>
        <charset val="128"/>
      </rPr>
      <t xml:space="preserve"> J</t>
    </r>
    <phoneticPr fontId="1"/>
  </si>
  <si>
    <r>
      <t>63.096 10</t>
    </r>
    <r>
      <rPr>
        <vertAlign val="superscript"/>
        <sz val="11"/>
        <color theme="1"/>
        <rFont val="HG明朝B"/>
        <family val="1"/>
        <charset val="128"/>
      </rPr>
      <t>15</t>
    </r>
    <r>
      <rPr>
        <sz val="10"/>
        <color theme="1"/>
        <rFont val="HG明朝B"/>
        <family val="1"/>
        <charset val="128"/>
      </rPr>
      <t xml:space="preserve"> J ～ 354.81 10</t>
    </r>
    <r>
      <rPr>
        <vertAlign val="superscript"/>
        <sz val="11"/>
        <color theme="1"/>
        <rFont val="HG明朝B"/>
        <family val="1"/>
        <charset val="128"/>
      </rPr>
      <t>15</t>
    </r>
    <r>
      <rPr>
        <sz val="10"/>
        <color theme="1"/>
        <rFont val="HG明朝B"/>
        <family val="1"/>
        <charset val="128"/>
      </rPr>
      <t xml:space="preserve"> J</t>
    </r>
    <phoneticPr fontId="1"/>
  </si>
  <si>
    <r>
      <t>1.9953 10</t>
    </r>
    <r>
      <rPr>
        <vertAlign val="superscript"/>
        <sz val="11"/>
        <color theme="1"/>
        <rFont val="HG明朝B"/>
        <family val="1"/>
        <charset val="128"/>
      </rPr>
      <t>18</t>
    </r>
    <r>
      <rPr>
        <sz val="10"/>
        <color theme="1"/>
        <rFont val="HG明朝B"/>
        <family val="1"/>
        <charset val="128"/>
      </rPr>
      <t xml:space="preserve"> J ～ 63.096 10</t>
    </r>
    <r>
      <rPr>
        <vertAlign val="superscript"/>
        <sz val="11"/>
        <color theme="1"/>
        <rFont val="HG明朝B"/>
        <family val="1"/>
        <charset val="128"/>
      </rPr>
      <t>18</t>
    </r>
    <r>
      <rPr>
        <sz val="10"/>
        <color theme="1"/>
        <rFont val="HG明朝B"/>
        <family val="1"/>
        <charset val="128"/>
      </rPr>
      <t xml:space="preserve"> J</t>
    </r>
    <phoneticPr fontId="1"/>
  </si>
  <si>
    <t>マグニチュード</t>
    <phoneticPr fontId="1"/>
  </si>
  <si>
    <t>地震の名称</t>
    <rPh sb="0" eb="2">
      <t>ジシン</t>
    </rPh>
    <rPh sb="3" eb="5">
      <t>メイショウ</t>
    </rPh>
    <phoneticPr fontId="1"/>
  </si>
  <si>
    <t>地震波エネルギー(ジュール)</t>
    <rPh sb="0" eb="3">
      <t>ジシンハ</t>
    </rPh>
    <phoneticPr fontId="1"/>
  </si>
  <si>
    <r>
      <t>極微小地震</t>
    </r>
    <r>
      <rPr>
        <sz val="10"/>
        <color theme="0"/>
        <rFont val="HGP明朝B"/>
        <family val="1"/>
        <charset val="128"/>
      </rPr>
      <t>.</t>
    </r>
    <rPh sb="0" eb="1">
      <t>ゴク</t>
    </rPh>
    <rPh sb="1" eb="3">
      <t>ビショウ</t>
    </rPh>
    <rPh sb="3" eb="5">
      <t>ジシン</t>
    </rPh>
    <phoneticPr fontId="1"/>
  </si>
  <si>
    <r>
      <t>微小地震</t>
    </r>
    <r>
      <rPr>
        <sz val="10"/>
        <color theme="0"/>
        <rFont val="HGP明朝B"/>
        <family val="1"/>
        <charset val="128"/>
      </rPr>
      <t>.</t>
    </r>
    <phoneticPr fontId="1"/>
  </si>
  <si>
    <r>
      <t>小地震</t>
    </r>
    <r>
      <rPr>
        <sz val="10"/>
        <color theme="0"/>
        <rFont val="HGP明朝B"/>
        <family val="1"/>
        <charset val="128"/>
      </rPr>
      <t>.</t>
    </r>
    <phoneticPr fontId="1"/>
  </si>
  <si>
    <r>
      <t>中地震</t>
    </r>
    <r>
      <rPr>
        <sz val="10"/>
        <color theme="0"/>
        <rFont val="HGP明朝B"/>
        <family val="1"/>
        <charset val="128"/>
      </rPr>
      <t>.</t>
    </r>
    <rPh sb="0" eb="1">
      <t>チュウ</t>
    </rPh>
    <rPh sb="1" eb="3">
      <t>ジシン</t>
    </rPh>
    <phoneticPr fontId="1"/>
  </si>
  <si>
    <r>
      <t>大地震</t>
    </r>
    <r>
      <rPr>
        <sz val="10"/>
        <color theme="0"/>
        <rFont val="HGP明朝B"/>
        <family val="1"/>
        <charset val="128"/>
      </rPr>
      <t>.</t>
    </r>
    <rPh sb="0" eb="3">
      <t>オオジシン</t>
    </rPh>
    <phoneticPr fontId="1"/>
  </si>
  <si>
    <r>
      <t>巨大地震</t>
    </r>
    <r>
      <rPr>
        <sz val="10"/>
        <color theme="0"/>
        <rFont val="HGP明朝B"/>
        <family val="1"/>
        <charset val="128"/>
      </rPr>
      <t>.</t>
    </r>
    <rPh sb="0" eb="2">
      <t>キョダイ</t>
    </rPh>
    <rPh sb="2" eb="4">
      <t>ジシン</t>
    </rPh>
    <phoneticPr fontId="1"/>
  </si>
  <si>
    <r>
      <t>超巨大地震</t>
    </r>
    <r>
      <rPr>
        <sz val="10"/>
        <color theme="0"/>
        <rFont val="HGP明朝B"/>
        <family val="1"/>
        <charset val="128"/>
      </rPr>
      <t>.</t>
    </r>
    <rPh sb="0" eb="1">
      <t>チョウ</t>
    </rPh>
    <rPh sb="1" eb="3">
      <t>キョダイ</t>
    </rPh>
    <rPh sb="3" eb="5">
      <t>ジシン</t>
    </rPh>
    <phoneticPr fontId="1"/>
  </si>
  <si>
    <r>
      <t>1.9953 10</t>
    </r>
    <r>
      <rPr>
        <vertAlign val="superscript"/>
        <sz val="11"/>
        <color theme="1"/>
        <rFont val="HG明朝B"/>
        <family val="1"/>
        <charset val="128"/>
      </rPr>
      <t>9</t>
    </r>
    <r>
      <rPr>
        <sz val="10"/>
        <color theme="1"/>
        <rFont val="HG明朝B"/>
        <family val="1"/>
        <charset val="128"/>
      </rPr>
      <t xml:space="preserve"> J ～ 354.81 10</t>
    </r>
    <r>
      <rPr>
        <vertAlign val="superscript"/>
        <sz val="11"/>
        <color theme="1"/>
        <rFont val="HG明朝B"/>
        <family val="1"/>
        <charset val="128"/>
      </rPr>
      <t>9</t>
    </r>
    <r>
      <rPr>
        <sz val="10"/>
        <color theme="1"/>
        <rFont val="HG明朝B"/>
        <family val="1"/>
        <charset val="128"/>
      </rPr>
      <t xml:space="preserve"> J</t>
    </r>
    <phoneticPr fontId="1"/>
  </si>
  <si>
    <r>
      <t>　　上式より、</t>
    </r>
    <r>
      <rPr>
        <b/>
        <sz val="11"/>
        <color theme="9" tint="-0.499984740745262"/>
        <rFont val="HG明朝B"/>
        <family val="1"/>
        <charset val="128"/>
      </rPr>
      <t>Ｅ＝10</t>
    </r>
    <r>
      <rPr>
        <b/>
        <vertAlign val="superscript"/>
        <sz val="12"/>
        <color theme="9" tint="-0.499984740745262"/>
        <rFont val="HG明朝B"/>
        <family val="1"/>
        <charset val="128"/>
      </rPr>
      <t>(</t>
    </r>
    <r>
      <rPr>
        <b/>
        <vertAlign val="superscript"/>
        <sz val="12"/>
        <color theme="9" tint="-0.499984740745262"/>
        <rFont val="HGP明朝B"/>
        <family val="1"/>
        <charset val="128"/>
      </rPr>
      <t>4.8</t>
    </r>
    <r>
      <rPr>
        <b/>
        <vertAlign val="superscript"/>
        <sz val="12"/>
        <color theme="9" tint="-0.499984740745262"/>
        <rFont val="HG明朝B"/>
        <family val="1"/>
        <charset val="128"/>
      </rPr>
      <t xml:space="preserve">＋1.5Ｍ) </t>
    </r>
    <r>
      <rPr>
        <sz val="12"/>
        <color theme="9" tint="-0.499984740745262"/>
        <rFont val="HG明朝B"/>
        <family val="1"/>
        <charset val="128"/>
      </rPr>
      <t>[</t>
    </r>
    <r>
      <rPr>
        <sz val="12"/>
        <color theme="9" tint="-0.499984740745262"/>
        <rFont val="HGP明朝B"/>
        <family val="1"/>
        <charset val="128"/>
      </rPr>
      <t>Jule</t>
    </r>
    <r>
      <rPr>
        <sz val="12"/>
        <color theme="9" tint="-0.499984740745262"/>
        <rFont val="HG明朝B"/>
        <family val="1"/>
        <charset val="128"/>
      </rPr>
      <t>]</t>
    </r>
    <rPh sb="2" eb="3">
      <t>カミ</t>
    </rPh>
    <rPh sb="3" eb="4">
      <t>シキ</t>
    </rPh>
    <phoneticPr fontId="1"/>
  </si>
  <si>
    <t>ESE Service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</si>
</sst>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#,##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明朝B"/>
      <family val="1"/>
      <charset val="128"/>
    </font>
    <font>
      <b/>
      <i/>
      <sz val="9"/>
      <color theme="3" tint="-0.499984740745262"/>
      <name val="Times New Roman"/>
      <family val="1"/>
    </font>
    <font>
      <sz val="9"/>
      <color theme="1"/>
      <name val="メイリオ"/>
      <family val="3"/>
      <charset val="128"/>
    </font>
    <font>
      <b/>
      <sz val="18"/>
      <color theme="3" tint="-0.499984740745262"/>
      <name val="HG明朝B"/>
      <family val="1"/>
      <charset val="128"/>
    </font>
    <font>
      <vertAlign val="subscript"/>
      <sz val="11"/>
      <color theme="1"/>
      <name val="HG明朝B"/>
      <family val="1"/>
      <charset val="128"/>
    </font>
    <font>
      <sz val="6"/>
      <color theme="0"/>
      <name val="HG明朝B"/>
      <family val="1"/>
      <charset val="128"/>
    </font>
    <font>
      <sz val="9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明朝B"/>
      <family val="1"/>
      <charset val="128"/>
    </font>
    <font>
      <sz val="10"/>
      <color theme="1"/>
      <name val="メイリオ"/>
      <family val="3"/>
      <charset val="128"/>
    </font>
    <font>
      <sz val="12"/>
      <color theme="9" tint="-0.499984740745262"/>
      <name val="HG明朝B"/>
      <family val="1"/>
      <charset val="128"/>
    </font>
    <font>
      <sz val="12"/>
      <color theme="9" tint="-0.499984740745262"/>
      <name val="HGP明朝B"/>
      <family val="1"/>
      <charset val="128"/>
    </font>
    <font>
      <b/>
      <sz val="11"/>
      <color theme="9" tint="-0.499984740745262"/>
      <name val="HG明朝B"/>
      <family val="1"/>
      <charset val="128"/>
    </font>
    <font>
      <b/>
      <vertAlign val="superscript"/>
      <sz val="12"/>
      <color theme="9" tint="-0.499984740745262"/>
      <name val="HG明朝B"/>
      <family val="1"/>
      <charset val="128"/>
    </font>
    <font>
      <sz val="10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vertAlign val="superscript"/>
      <sz val="11"/>
      <color theme="1"/>
      <name val="HG明朝B"/>
      <family val="1"/>
      <charset val="128"/>
    </font>
    <font>
      <sz val="11"/>
      <color rgb="FF002060"/>
      <name val="HGP明朝B"/>
      <family val="1"/>
      <charset val="128"/>
    </font>
    <font>
      <sz val="11"/>
      <name val="HGP明朝B"/>
      <family val="1"/>
      <charset val="128"/>
    </font>
    <font>
      <sz val="10"/>
      <name val="HGP明朝B"/>
      <family val="1"/>
      <charset val="128"/>
    </font>
    <font>
      <sz val="10"/>
      <color theme="0"/>
      <name val="HGP明朝B"/>
      <family val="1"/>
      <charset val="128"/>
    </font>
    <font>
      <sz val="11"/>
      <color theme="9" tint="-0.499984740745262"/>
      <name val="HGP明朝B"/>
      <family val="1"/>
      <charset val="128"/>
    </font>
    <font>
      <sz val="1"/>
      <color theme="0"/>
      <name val="HG明朝B"/>
      <family val="1"/>
      <charset val="128"/>
    </font>
    <font>
      <b/>
      <vertAlign val="superscript"/>
      <sz val="12"/>
      <color theme="9" tint="-0.499984740745262"/>
      <name val="HGP明朝B"/>
      <family val="1"/>
      <charset val="128"/>
    </font>
    <font>
      <sz val="10.5"/>
      <color rgb="FF002060"/>
      <name val="HGP明朝B"/>
      <family val="1"/>
      <charset val="128"/>
    </font>
    <font>
      <b/>
      <i/>
      <sz val="10"/>
      <color theme="9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176" fontId="0" fillId="0" borderId="0" xfId="0" applyNumberFormat="1">
      <alignment vertical="center"/>
    </xf>
    <xf numFmtId="176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shrinkToFit="1"/>
    </xf>
    <xf numFmtId="0" fontId="11" fillId="2" borderId="0" xfId="0" applyFont="1" applyFill="1" applyBorder="1" applyAlignment="1">
      <alignment horizontal="left" vertical="center" shrinkToFit="1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26" fillId="2" borderId="5" xfId="0" applyFont="1" applyFill="1" applyBorder="1" applyAlignment="1">
      <alignment vertical="center" shrinkToFit="1"/>
    </xf>
    <xf numFmtId="0" fontId="10" fillId="0" borderId="10" xfId="0" applyFont="1" applyBorder="1">
      <alignment vertical="center"/>
    </xf>
    <xf numFmtId="177" fontId="0" fillId="0" borderId="0" xfId="0" applyNumberFormat="1">
      <alignment vertical="center"/>
    </xf>
    <xf numFmtId="0" fontId="11" fillId="2" borderId="0" xfId="0" applyFont="1" applyFill="1" applyBorder="1" applyAlignment="1">
      <alignment horizontal="left" vertical="top" shrinkToFit="1"/>
    </xf>
    <xf numFmtId="0" fontId="11" fillId="2" borderId="6" xfId="0" applyFont="1" applyFill="1" applyBorder="1" applyAlignment="1">
      <alignment horizontal="left" vertical="top" shrinkToFit="1"/>
    </xf>
    <xf numFmtId="0" fontId="10" fillId="0" borderId="0" xfId="0" applyFont="1" applyBorder="1">
      <alignment vertical="center"/>
    </xf>
    <xf numFmtId="0" fontId="29" fillId="2" borderId="3" xfId="0" applyFont="1" applyFill="1" applyBorder="1" applyAlignment="1">
      <alignment horizontal="center" shrinkToFit="1"/>
    </xf>
    <xf numFmtId="0" fontId="29" fillId="2" borderId="4" xfId="0" applyFont="1" applyFill="1" applyBorder="1" applyAlignment="1">
      <alignment horizontal="center" shrinkToFit="1"/>
    </xf>
    <xf numFmtId="0" fontId="29" fillId="2" borderId="8" xfId="0" applyFont="1" applyFill="1" applyBorder="1" applyAlignment="1">
      <alignment horizontal="center" shrinkToFit="1"/>
    </xf>
    <xf numFmtId="0" fontId="29" fillId="2" borderId="9" xfId="0" applyFont="1" applyFill="1" applyBorder="1" applyAlignment="1">
      <alignment horizontal="center" shrinkToFit="1"/>
    </xf>
    <xf numFmtId="0" fontId="11" fillId="2" borderId="1" xfId="0" applyFont="1" applyFill="1" applyBorder="1" applyAlignment="1">
      <alignment horizontal="right" vertical="center" shrinkToFit="1"/>
    </xf>
    <xf numFmtId="0" fontId="18" fillId="2" borderId="1" xfId="0" applyFont="1" applyFill="1" applyBorder="1" applyAlignment="1">
      <alignment horizontal="center" vertical="center" shrinkToFit="1"/>
    </xf>
    <xf numFmtId="49" fontId="18" fillId="2" borderId="1" xfId="0" applyNumberFormat="1" applyFont="1" applyFill="1" applyBorder="1" applyAlignment="1">
      <alignment horizontal="right" vertical="center" shrinkToFit="1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left" vertical="top" shrinkToFit="1"/>
    </xf>
    <xf numFmtId="0" fontId="11" fillId="2" borderId="6" xfId="0" applyFont="1" applyFill="1" applyBorder="1" applyAlignment="1">
      <alignment horizontal="left" vertical="top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right" vertical="center" shrinkToFit="1"/>
    </xf>
    <xf numFmtId="0" fontId="23" fillId="2" borderId="11" xfId="0" applyFont="1" applyFill="1" applyBorder="1" applyAlignment="1">
      <alignment horizontal="center" vertical="center" shrinkToFit="1"/>
    </xf>
    <xf numFmtId="49" fontId="22" fillId="2" borderId="11" xfId="1" quotePrefix="1" applyNumberFormat="1" applyFont="1" applyFill="1" applyBorder="1" applyAlignment="1">
      <alignment horizontal="center" vertical="center" shrinkToFit="1"/>
    </xf>
    <xf numFmtId="49" fontId="23" fillId="2" borderId="11" xfId="0" quotePrefix="1" applyNumberFormat="1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right" vertical="center" shrinkToFit="1"/>
    </xf>
    <xf numFmtId="0" fontId="21" fillId="2" borderId="0" xfId="0" applyFont="1" applyFill="1" applyBorder="1" applyAlignment="1">
      <alignment horizontal="right" vertical="center" shrinkToFit="1"/>
    </xf>
    <xf numFmtId="178" fontId="2" fillId="2" borderId="0" xfId="0" quotePrefix="1" applyNumberFormat="1" applyFont="1" applyFill="1" applyBorder="1" applyAlignment="1">
      <alignment horizontal="left" vertical="top" shrinkToFit="1"/>
    </xf>
    <xf numFmtId="178" fontId="2" fillId="2" borderId="0" xfId="0" applyNumberFormat="1" applyFont="1" applyFill="1" applyBorder="1" applyAlignment="1">
      <alignment horizontal="left" vertical="top" shrinkToFit="1"/>
    </xf>
    <xf numFmtId="178" fontId="2" fillId="2" borderId="6" xfId="0" applyNumberFormat="1" applyFont="1" applyFill="1" applyBorder="1" applyAlignment="1">
      <alignment horizontal="left" vertical="top" shrinkToFit="1"/>
    </xf>
    <xf numFmtId="49" fontId="18" fillId="2" borderId="12" xfId="0" quotePrefix="1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right" vertical="center" shrinkToFit="1"/>
    </xf>
    <xf numFmtId="0" fontId="11" fillId="2" borderId="0" xfId="0" applyFont="1" applyFill="1" applyBorder="1" applyAlignment="1">
      <alignment horizontal="left" vertical="center" shrinkToFit="1"/>
    </xf>
    <xf numFmtId="0" fontId="11" fillId="2" borderId="6" xfId="0" applyFont="1" applyFill="1" applyBorder="1" applyAlignment="1">
      <alignment horizontal="left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28" fillId="2" borderId="5" xfId="0" applyFont="1" applyFill="1" applyBorder="1" applyAlignment="1">
      <alignment horizontal="right" vertical="top" shrinkToFit="1"/>
    </xf>
    <xf numFmtId="0" fontId="28" fillId="2" borderId="0" xfId="0" applyFont="1" applyFill="1" applyBorder="1" applyAlignment="1">
      <alignment horizontal="right" vertical="top" shrinkToFit="1"/>
    </xf>
    <xf numFmtId="0" fontId="12" fillId="3" borderId="13" xfId="0" applyFont="1" applyFill="1" applyBorder="1" applyAlignment="1" applyProtection="1">
      <alignment horizontal="center" vertical="center" shrinkToFit="1"/>
      <protection locked="0"/>
    </xf>
    <xf numFmtId="0" fontId="12" fillId="3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5" fillId="2" borderId="0" xfId="0" applyFont="1" applyFill="1" applyBorder="1" applyAlignment="1">
      <alignment horizontal="left" vertical="center" shrinkToFit="1"/>
    </xf>
    <xf numFmtId="0" fontId="2" fillId="2" borderId="0" xfId="0" quotePrefix="1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h@ia(\s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2"/>
  <sheetViews>
    <sheetView tabSelected="1" view="pageBreakPreview" zoomScale="115" zoomScaleSheetLayoutView="115" workbookViewId="0"/>
  </sheetViews>
  <sheetFormatPr defaultRowHeight="13.5" x14ac:dyDescent="0.15"/>
  <cols>
    <col min="1" max="1" width="1.25" customWidth="1"/>
    <col min="2" max="14" width="3.625" customWidth="1"/>
    <col min="15" max="16" width="1.375" customWidth="1"/>
    <col min="17" max="17" width="9.125" customWidth="1"/>
    <col min="18" max="18" width="5.625" customWidth="1"/>
    <col min="21" max="21" width="12.75" bestFit="1" customWidth="1"/>
  </cols>
  <sheetData>
    <row r="1" spans="2:23" ht="7.5" customHeight="1" x14ac:dyDescent="0.15"/>
    <row r="2" spans="2:23" ht="12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56" t="s">
        <v>1</v>
      </c>
      <c r="M2" s="56"/>
      <c r="N2" s="56"/>
      <c r="O2" s="57"/>
      <c r="P2" s="15"/>
      <c r="Q2" s="14"/>
      <c r="R2" s="11">
        <v>-2</v>
      </c>
      <c r="S2" s="14" t="s">
        <v>6</v>
      </c>
    </row>
    <row r="3" spans="2:23" ht="15" customHeight="1" x14ac:dyDescent="0.15">
      <c r="B3" s="52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/>
      <c r="P3" s="16"/>
      <c r="Q3" s="14"/>
      <c r="R3" s="11">
        <v>-1.5</v>
      </c>
      <c r="S3" s="14" t="s">
        <v>7</v>
      </c>
    </row>
    <row r="4" spans="2:23" ht="15" customHeight="1" x14ac:dyDescent="0.15">
      <c r="B4" s="55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  <c r="P4" s="16"/>
      <c r="Q4" s="14"/>
      <c r="R4" s="11">
        <v>-1</v>
      </c>
      <c r="S4" s="14" t="s">
        <v>8</v>
      </c>
    </row>
    <row r="5" spans="2:23" ht="7.5" customHeight="1" x14ac:dyDescent="0.1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14"/>
      <c r="R5" s="11">
        <v>-0.5</v>
      </c>
      <c r="S5" s="14" t="s">
        <v>9</v>
      </c>
    </row>
    <row r="6" spans="2:23" ht="16.5" x14ac:dyDescent="0.15">
      <c r="B6" s="38" t="s">
        <v>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17"/>
      <c r="Q6" s="14"/>
      <c r="R6" s="11">
        <v>0</v>
      </c>
      <c r="S6" s="14" t="s">
        <v>10</v>
      </c>
    </row>
    <row r="7" spans="2:23" ht="7.5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7"/>
      <c r="Q7" s="14"/>
      <c r="R7" s="11">
        <v>0.5</v>
      </c>
      <c r="S7" s="14" t="s">
        <v>11</v>
      </c>
    </row>
    <row r="8" spans="2:23" ht="16.5" x14ac:dyDescent="0.15">
      <c r="B8" s="58" t="s">
        <v>3</v>
      </c>
      <c r="C8" s="59"/>
      <c r="D8" s="59"/>
      <c r="E8" s="59"/>
      <c r="F8" s="59"/>
      <c r="G8" s="59"/>
      <c r="H8" s="60" t="s">
        <v>4</v>
      </c>
      <c r="I8" s="60"/>
      <c r="J8" s="60"/>
      <c r="K8" s="60"/>
      <c r="L8" s="60"/>
      <c r="M8" s="60"/>
      <c r="N8" s="60"/>
      <c r="O8" s="61"/>
      <c r="P8" s="18"/>
      <c r="Q8" s="14"/>
      <c r="R8" s="11">
        <v>1</v>
      </c>
      <c r="S8" s="14" t="s">
        <v>12</v>
      </c>
    </row>
    <row r="9" spans="2:23" ht="16.5" customHeight="1" x14ac:dyDescent="0.15">
      <c r="B9" s="6"/>
      <c r="C9" s="7"/>
      <c r="D9" s="7"/>
      <c r="E9" s="7"/>
      <c r="F9" s="7"/>
      <c r="G9" s="7"/>
      <c r="H9" s="36" t="s">
        <v>5</v>
      </c>
      <c r="I9" s="36"/>
      <c r="J9" s="36"/>
      <c r="K9" s="36"/>
      <c r="L9" s="36"/>
      <c r="M9" s="36"/>
      <c r="N9" s="36"/>
      <c r="O9" s="37"/>
      <c r="P9" s="18"/>
      <c r="Q9" s="14"/>
      <c r="R9" s="11">
        <v>1.5</v>
      </c>
      <c r="S9" s="14" t="s">
        <v>13</v>
      </c>
    </row>
    <row r="10" spans="2:23" ht="4.5" customHeight="1" x14ac:dyDescent="0.15">
      <c r="B10" s="6"/>
      <c r="C10" s="7"/>
      <c r="D10" s="7"/>
      <c r="E10" s="7"/>
      <c r="F10" s="7"/>
      <c r="G10" s="7"/>
      <c r="H10" s="24"/>
      <c r="I10" s="24"/>
      <c r="J10" s="24"/>
      <c r="K10" s="24"/>
      <c r="L10" s="24"/>
      <c r="M10" s="24"/>
      <c r="N10" s="24"/>
      <c r="O10" s="25"/>
      <c r="P10" s="18"/>
      <c r="Q10" s="14"/>
      <c r="R10" s="11"/>
      <c r="S10" s="14"/>
    </row>
    <row r="11" spans="2:23" ht="16.5" x14ac:dyDescent="0.15">
      <c r="B11" s="38" t="s">
        <v>53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17"/>
      <c r="Q11" s="14"/>
      <c r="R11" s="11">
        <v>2</v>
      </c>
      <c r="S11" s="14" t="s">
        <v>14</v>
      </c>
    </row>
    <row r="12" spans="2:23" ht="16.5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7"/>
      <c r="Q12" s="14"/>
      <c r="R12" s="11">
        <v>2.5</v>
      </c>
      <c r="S12" s="14" t="s">
        <v>15</v>
      </c>
      <c r="U12" s="51">
        <f>10^U13</f>
        <v>1</v>
      </c>
      <c r="V12" s="51"/>
      <c r="W12" s="51"/>
    </row>
    <row r="13" spans="2:23" ht="16.5" x14ac:dyDescent="0.15">
      <c r="B13" s="6"/>
      <c r="C13" s="65"/>
      <c r="D13" s="66"/>
      <c r="E13" s="67" t="str">
        <f>IF(C13="","⇐= マグニチュードの値を入力して下さい","")</f>
        <v>⇐= マグニチュードの値を入力して下さい</v>
      </c>
      <c r="F13" s="68"/>
      <c r="G13" s="68"/>
      <c r="H13" s="68"/>
      <c r="I13" s="68"/>
      <c r="J13" s="68"/>
      <c r="K13" s="68"/>
      <c r="L13" s="68"/>
      <c r="M13" s="68"/>
      <c r="N13" s="68"/>
      <c r="O13" s="69"/>
      <c r="P13" s="7"/>
      <c r="Q13" s="14"/>
      <c r="R13" s="11"/>
      <c r="S13" s="14"/>
      <c r="U13">
        <f>LEN(U15)-5</f>
        <v>0</v>
      </c>
    </row>
    <row r="14" spans="2:23" ht="16.5" x14ac:dyDescent="0.15">
      <c r="B14" s="21" t="str">
        <f>IF(AND(C13&lt;&gt;"",C14=""),"ok","no")</f>
        <v>no</v>
      </c>
      <c r="C14" s="70" t="str">
        <f>IF(C13&lt;-2,"　－2 より大きい値を入力して下さい",IF(C13&gt;10,"　10 より小さい値を入力して下さい",""))</f>
        <v/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8"/>
      <c r="P14" s="7"/>
      <c r="Q14" s="14"/>
      <c r="R14" s="11"/>
      <c r="S14" s="14"/>
    </row>
    <row r="15" spans="2:23" ht="16.5" x14ac:dyDescent="0.15">
      <c r="B15" s="45" t="str">
        <f>IF(B14="no","","地震波エネルギー ： ")</f>
        <v/>
      </c>
      <c r="C15" s="46"/>
      <c r="D15" s="46"/>
      <c r="E15" s="46"/>
      <c r="F15" s="46"/>
      <c r="G15" s="46"/>
      <c r="H15" s="71" t="str">
        <f>IF(B15="","",U15/(10^MID(T15,5,2))&amp;" "&amp;T15&amp;"ule")</f>
        <v/>
      </c>
      <c r="I15" s="68"/>
      <c r="J15" s="68"/>
      <c r="K15" s="68"/>
      <c r="L15" s="68"/>
      <c r="M15" s="68"/>
      <c r="N15" s="68"/>
      <c r="O15" s="69"/>
      <c r="P15" s="7"/>
      <c r="Q15" s="14"/>
      <c r="R15" s="11">
        <v>3</v>
      </c>
      <c r="S15" s="14" t="s">
        <v>16</v>
      </c>
      <c r="T15" s="22" t="str">
        <f>IF(C13&lt;=0.5," kJ",IF(C13&lt;=2.5," 10^6 J",IF(C13&lt;=4.5," 10^9 J",IF(C13&lt;=6.5," 10^12 J",IF(C13&lt;=8.5," 10^15 J",IF(C13&lt;=10," 10^18 J"))))))</f>
        <v xml:space="preserve"> kJ</v>
      </c>
      <c r="U15">
        <f>(INT(10^(4.8+1.5*C13)/1000))*1000</f>
        <v>63000</v>
      </c>
      <c r="V15" s="22"/>
    </row>
    <row r="16" spans="2:23" ht="16.5" x14ac:dyDescent="0.15">
      <c r="B16" s="45" t="str">
        <f>IF(B14="no","","地震波エネルギー ： ")</f>
        <v/>
      </c>
      <c r="C16" s="46"/>
      <c r="D16" s="46"/>
      <c r="E16" s="46"/>
      <c r="F16" s="46"/>
      <c r="G16" s="46"/>
      <c r="H16" s="47" t="str">
        <f>IF(B16="","",(U15/(10^MID(T15,5,2)))*10^MID(T15,5,2)/(1000*3600)&amp;"  KWh")</f>
        <v/>
      </c>
      <c r="I16" s="48"/>
      <c r="J16" s="48"/>
      <c r="K16" s="48"/>
      <c r="L16" s="48"/>
      <c r="M16" s="48"/>
      <c r="N16" s="48"/>
      <c r="O16" s="49"/>
      <c r="P16" s="7"/>
      <c r="Q16" s="14"/>
      <c r="R16" s="11"/>
      <c r="S16" s="14"/>
      <c r="T16" s="26"/>
      <c r="V16" s="26"/>
    </row>
    <row r="17" spans="2:21" ht="16.5" x14ac:dyDescent="0.15">
      <c r="B17" s="63" t="str">
        <f>IF(B14="no","","ＴＮＴ火薬換算質量 ： ")</f>
        <v/>
      </c>
      <c r="C17" s="64"/>
      <c r="D17" s="64"/>
      <c r="E17" s="64"/>
      <c r="F17" s="64"/>
      <c r="G17" s="64"/>
      <c r="H17" s="47" t="str">
        <f>IF(B17="","",100*INT(475*10^(4.8+1.5*C13)/10^9/1.9953/100)&amp;"  Kg")</f>
        <v/>
      </c>
      <c r="I17" s="48"/>
      <c r="J17" s="48"/>
      <c r="K17" s="48"/>
      <c r="L17" s="48"/>
      <c r="M17" s="48"/>
      <c r="N17" s="48"/>
      <c r="O17" s="49"/>
      <c r="P17" s="7"/>
      <c r="Q17" s="14"/>
      <c r="R17" s="11">
        <v>3.5</v>
      </c>
      <c r="S17" s="14" t="s">
        <v>17</v>
      </c>
      <c r="U17" s="23"/>
    </row>
    <row r="18" spans="2:21" ht="16.5" x14ac:dyDescent="0.15">
      <c r="B18" s="63" t="str">
        <f>IF(B14="no","","エネルギー換算質量 ： ")</f>
        <v/>
      </c>
      <c r="C18" s="64"/>
      <c r="D18" s="64"/>
      <c r="E18" s="64"/>
      <c r="F18" s="64"/>
      <c r="G18" s="64"/>
      <c r="H18" s="39" t="str">
        <f>IF(B18="","",U15/(10*(2.99792458*10^6)^2)&amp;" g")</f>
        <v/>
      </c>
      <c r="I18" s="39"/>
      <c r="J18" s="39"/>
      <c r="K18" s="39"/>
      <c r="L18" s="39"/>
      <c r="M18" s="39"/>
      <c r="N18" s="39"/>
      <c r="O18" s="40"/>
      <c r="P18" s="7"/>
      <c r="Q18" s="14"/>
      <c r="R18" s="11">
        <v>4</v>
      </c>
      <c r="S18" s="14" t="s">
        <v>18</v>
      </c>
    </row>
    <row r="19" spans="2:21" ht="16.5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7"/>
      <c r="Q19" s="14"/>
      <c r="R19" s="11">
        <v>4.5</v>
      </c>
      <c r="S19" s="14" t="s">
        <v>19</v>
      </c>
    </row>
    <row r="20" spans="2:21" ht="16.5" x14ac:dyDescent="0.15">
      <c r="B20" s="42" t="s">
        <v>43</v>
      </c>
      <c r="C20" s="42"/>
      <c r="D20" s="42"/>
      <c r="E20" s="43" t="s">
        <v>42</v>
      </c>
      <c r="F20" s="44"/>
      <c r="G20" s="44"/>
      <c r="H20" s="42" t="s">
        <v>44</v>
      </c>
      <c r="I20" s="42"/>
      <c r="J20" s="42"/>
      <c r="K20" s="42"/>
      <c r="L20" s="42"/>
      <c r="M20" s="42"/>
      <c r="N20" s="42"/>
      <c r="O20" s="42"/>
      <c r="P20" s="7"/>
      <c r="Q20" s="14"/>
      <c r="R20" s="11">
        <v>5</v>
      </c>
      <c r="S20" s="14" t="s">
        <v>20</v>
      </c>
      <c r="T20" s="20">
        <v>5</v>
      </c>
      <c r="U20" s="20">
        <v>6.5</v>
      </c>
    </row>
    <row r="21" spans="2:21" ht="16.5" x14ac:dyDescent="0.15">
      <c r="B21" s="41" t="s">
        <v>45</v>
      </c>
      <c r="C21" s="41"/>
      <c r="D21" s="41"/>
      <c r="E21" s="50" t="s">
        <v>30</v>
      </c>
      <c r="F21" s="50"/>
      <c r="G21" s="50"/>
      <c r="H21" s="62" t="s">
        <v>36</v>
      </c>
      <c r="I21" s="62"/>
      <c r="J21" s="62"/>
      <c r="K21" s="62"/>
      <c r="L21" s="62"/>
      <c r="M21" s="62"/>
      <c r="N21" s="62"/>
      <c r="O21" s="62"/>
      <c r="P21" s="7"/>
      <c r="Q21" s="14"/>
      <c r="R21" s="11">
        <v>5.5</v>
      </c>
      <c r="S21" s="14" t="s">
        <v>21</v>
      </c>
      <c r="T21" s="19">
        <f>10^-12*10^(4.8+1.5*T20)</f>
        <v>1.9952623149688862</v>
      </c>
      <c r="U21" s="19">
        <f>10^-12*12^(4.8+1.5*U20)</f>
        <v>5036.016333399195</v>
      </c>
    </row>
    <row r="22" spans="2:21" ht="16.5" x14ac:dyDescent="0.15">
      <c r="B22" s="31" t="s">
        <v>46</v>
      </c>
      <c r="C22" s="31"/>
      <c r="D22" s="31"/>
      <c r="E22" s="33" t="s">
        <v>31</v>
      </c>
      <c r="F22" s="33"/>
      <c r="G22" s="33"/>
      <c r="H22" s="32" t="s">
        <v>37</v>
      </c>
      <c r="I22" s="32"/>
      <c r="J22" s="32"/>
      <c r="K22" s="32"/>
      <c r="L22" s="32"/>
      <c r="M22" s="32"/>
      <c r="N22" s="32"/>
      <c r="O22" s="32"/>
      <c r="P22" s="7"/>
      <c r="Q22" s="14"/>
      <c r="R22" s="11">
        <v>6</v>
      </c>
      <c r="S22" s="14" t="s">
        <v>22</v>
      </c>
    </row>
    <row r="23" spans="2:21" ht="16.5" x14ac:dyDescent="0.15">
      <c r="B23" s="31" t="s">
        <v>47</v>
      </c>
      <c r="C23" s="31"/>
      <c r="D23" s="31"/>
      <c r="E23" s="33" t="s">
        <v>32</v>
      </c>
      <c r="F23" s="33"/>
      <c r="G23" s="33"/>
      <c r="H23" s="32" t="s">
        <v>52</v>
      </c>
      <c r="I23" s="32"/>
      <c r="J23" s="32"/>
      <c r="K23" s="32"/>
      <c r="L23" s="32"/>
      <c r="M23" s="32"/>
      <c r="N23" s="32"/>
      <c r="O23" s="32"/>
      <c r="P23" s="7"/>
      <c r="Q23" s="14"/>
      <c r="R23" s="11">
        <v>6.5</v>
      </c>
      <c r="S23" s="14" t="s">
        <v>23</v>
      </c>
    </row>
    <row r="24" spans="2:21" ht="16.5" x14ac:dyDescent="0.15">
      <c r="B24" s="31" t="s">
        <v>48</v>
      </c>
      <c r="C24" s="31"/>
      <c r="D24" s="31"/>
      <c r="E24" s="33" t="s">
        <v>33</v>
      </c>
      <c r="F24" s="33"/>
      <c r="G24" s="33"/>
      <c r="H24" s="32" t="s">
        <v>38</v>
      </c>
      <c r="I24" s="32"/>
      <c r="J24" s="32"/>
      <c r="K24" s="32"/>
      <c r="L24" s="32"/>
      <c r="M24" s="32"/>
      <c r="N24" s="32"/>
      <c r="O24" s="32"/>
      <c r="P24" s="7"/>
      <c r="Q24" s="14"/>
      <c r="R24" s="11">
        <v>7</v>
      </c>
      <c r="S24" s="14" t="s">
        <v>24</v>
      </c>
      <c r="T24" s="51">
        <f>475*10^(4.8+1.5*C13)/10^9/1.9953</f>
        <v>1.5020535189098978E-2</v>
      </c>
      <c r="U24" s="51"/>
    </row>
    <row r="25" spans="2:21" ht="16.5" x14ac:dyDescent="0.15">
      <c r="B25" s="31" t="s">
        <v>49</v>
      </c>
      <c r="C25" s="31"/>
      <c r="D25" s="31"/>
      <c r="E25" s="33" t="s">
        <v>34</v>
      </c>
      <c r="F25" s="33"/>
      <c r="G25" s="33"/>
      <c r="H25" s="32" t="s">
        <v>39</v>
      </c>
      <c r="I25" s="32"/>
      <c r="J25" s="32"/>
      <c r="K25" s="32"/>
      <c r="L25" s="32"/>
      <c r="M25" s="32"/>
      <c r="N25" s="32"/>
      <c r="O25" s="32"/>
      <c r="P25" s="7"/>
      <c r="Q25" s="14"/>
      <c r="R25" s="11">
        <v>7.5</v>
      </c>
      <c r="S25" s="14" t="s">
        <v>25</v>
      </c>
    </row>
    <row r="26" spans="2:21" ht="16.5" x14ac:dyDescent="0.15">
      <c r="B26" s="31" t="s">
        <v>50</v>
      </c>
      <c r="C26" s="31"/>
      <c r="D26" s="31"/>
      <c r="E26" s="33" t="s">
        <v>35</v>
      </c>
      <c r="F26" s="33"/>
      <c r="G26" s="33"/>
      <c r="H26" s="32" t="s">
        <v>40</v>
      </c>
      <c r="I26" s="32"/>
      <c r="J26" s="32"/>
      <c r="K26" s="32"/>
      <c r="L26" s="32"/>
      <c r="M26" s="32"/>
      <c r="N26" s="32"/>
      <c r="O26" s="32"/>
      <c r="P26" s="7"/>
      <c r="Q26" s="14"/>
      <c r="R26" s="11">
        <v>8</v>
      </c>
      <c r="S26" s="14" t="s">
        <v>26</v>
      </c>
    </row>
    <row r="27" spans="2:21" ht="16.5" x14ac:dyDescent="0.15">
      <c r="B27" s="31" t="s">
        <v>51</v>
      </c>
      <c r="C27" s="31"/>
      <c r="D27" s="31"/>
      <c r="E27" s="33" t="s">
        <v>29</v>
      </c>
      <c r="F27" s="33"/>
      <c r="G27" s="33"/>
      <c r="H27" s="32" t="s">
        <v>41</v>
      </c>
      <c r="I27" s="32"/>
      <c r="J27" s="32"/>
      <c r="K27" s="32"/>
      <c r="L27" s="32"/>
      <c r="M27" s="32"/>
      <c r="N27" s="32"/>
      <c r="O27" s="32"/>
      <c r="P27" s="7"/>
      <c r="Q27" s="14"/>
      <c r="R27" s="13">
        <v>8.5</v>
      </c>
      <c r="S27" s="14" t="s">
        <v>27</v>
      </c>
    </row>
    <row r="28" spans="2:21" ht="16.5" x14ac:dyDescent="0.15">
      <c r="B28" s="34"/>
      <c r="C28" s="35"/>
      <c r="D28" s="35"/>
      <c r="E28" s="7"/>
      <c r="F28" s="7"/>
      <c r="G28" s="7"/>
      <c r="H28" s="7"/>
      <c r="I28" s="7"/>
      <c r="J28" s="7"/>
      <c r="K28" s="7"/>
      <c r="L28" s="27" t="s">
        <v>54</v>
      </c>
      <c r="M28" s="27"/>
      <c r="N28" s="27"/>
      <c r="O28" s="28"/>
      <c r="P28" s="7"/>
      <c r="Q28" s="14"/>
      <c r="R28" s="13">
        <v>9</v>
      </c>
      <c r="S28" s="14" t="s">
        <v>28</v>
      </c>
    </row>
    <row r="29" spans="2:21" ht="10.5" customHeight="1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29"/>
      <c r="M29" s="29"/>
      <c r="N29" s="29"/>
      <c r="O29" s="30"/>
      <c r="P29" s="7"/>
      <c r="R29" s="12"/>
      <c r="S29" s="14"/>
    </row>
    <row r="30" spans="2:21" x14ac:dyDescent="0.15">
      <c r="R30" s="12"/>
    </row>
    <row r="31" spans="2:21" x14ac:dyDescent="0.15">
      <c r="R31" s="12"/>
    </row>
    <row r="32" spans="2:21" x14ac:dyDescent="0.15">
      <c r="R32" s="12"/>
    </row>
  </sheetData>
  <sheetProtection password="B220" sheet="1" objects="1" scenarios="1"/>
  <mergeCells count="46">
    <mergeCell ref="H26:O26"/>
    <mergeCell ref="T24:U24"/>
    <mergeCell ref="B3:O4"/>
    <mergeCell ref="B6:O6"/>
    <mergeCell ref="L2:O2"/>
    <mergeCell ref="B8:G8"/>
    <mergeCell ref="H8:O8"/>
    <mergeCell ref="H21:O21"/>
    <mergeCell ref="H22:O22"/>
    <mergeCell ref="U12:W12"/>
    <mergeCell ref="B17:G17"/>
    <mergeCell ref="H17:O17"/>
    <mergeCell ref="C13:D13"/>
    <mergeCell ref="E13:O13"/>
    <mergeCell ref="C14:N14"/>
    <mergeCell ref="B15:G15"/>
    <mergeCell ref="H9:O9"/>
    <mergeCell ref="B11:O11"/>
    <mergeCell ref="B21:D21"/>
    <mergeCell ref="B22:D22"/>
    <mergeCell ref="B20:D20"/>
    <mergeCell ref="E20:G20"/>
    <mergeCell ref="H20:O20"/>
    <mergeCell ref="B16:G16"/>
    <mergeCell ref="H16:O16"/>
    <mergeCell ref="E21:G21"/>
    <mergeCell ref="E22:G22"/>
    <mergeCell ref="H15:O15"/>
    <mergeCell ref="B18:G18"/>
    <mergeCell ref="H18:O18"/>
    <mergeCell ref="L28:O29"/>
    <mergeCell ref="B26:D26"/>
    <mergeCell ref="B27:D27"/>
    <mergeCell ref="H27:O27"/>
    <mergeCell ref="E23:G23"/>
    <mergeCell ref="E24:G24"/>
    <mergeCell ref="E25:G25"/>
    <mergeCell ref="E26:G26"/>
    <mergeCell ref="E27:G27"/>
    <mergeCell ref="H23:O23"/>
    <mergeCell ref="H24:O24"/>
    <mergeCell ref="H25:O25"/>
    <mergeCell ref="B28:D28"/>
    <mergeCell ref="B23:D23"/>
    <mergeCell ref="B24:D24"/>
    <mergeCell ref="B25:D25"/>
  </mergeCells>
  <phoneticPr fontId="1"/>
  <hyperlinks>
    <hyperlink ref="B3" r:id="rId1" display="jh@ia(\s@"/>
  </hyperlinks>
  <pageMargins left="0.19685039370078741" right="0.19685039370078741" top="0.31496062992125984" bottom="0.19685039370078741" header="0.39370078740157483" footer="0.39370078740157483"/>
  <pageSetup paperSize="7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Magnitude</vt:lpstr>
      <vt:lpstr>Magnitude!Print_Area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2019-04-24T16:44:23Z</cp:lastPrinted>
  <dcterms:created xsi:type="dcterms:W3CDTF">2019-03-27T07:22:47Z</dcterms:created>
  <dcterms:modified xsi:type="dcterms:W3CDTF">2019-08-20T07:35:14Z</dcterms:modified>
</cp:coreProperties>
</file>