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05" windowHeight="7755"/>
  </bookViews>
  <sheets>
    <sheet name="2007" sheetId="1" r:id="rId1"/>
  </sheets>
  <definedNames>
    <definedName name="_xlnm.Print_Area" localSheetId="0">'2007'!$A$1:$AA$51</definedName>
  </definedNames>
  <calcPr calcId="145621"/>
</workbook>
</file>

<file path=xl/calcChain.xml><?xml version="1.0" encoding="utf-8"?>
<calcChain xmlns="http://schemas.openxmlformats.org/spreadsheetml/2006/main">
  <c r="U39" i="1" l="1"/>
  <c r="U32" i="1"/>
  <c r="U25" i="1"/>
  <c r="U18" i="1"/>
  <c r="O16" i="1" l="1"/>
  <c r="N6" i="1"/>
  <c r="U48" i="1"/>
  <c r="U46" i="1"/>
  <c r="U45" i="1"/>
  <c r="U42" i="1"/>
  <c r="U41" i="1"/>
  <c r="U40" i="1"/>
  <c r="T34" i="1"/>
  <c r="T36" i="1"/>
  <c r="T35" i="1"/>
  <c r="G42" i="1"/>
  <c r="G36" i="1"/>
  <c r="G28" i="1"/>
  <c r="T33" i="1"/>
  <c r="S30" i="1"/>
  <c r="S29" i="1"/>
  <c r="S28" i="1"/>
  <c r="S27" i="1"/>
  <c r="S26" i="1"/>
  <c r="F21" i="1"/>
  <c r="R23" i="1"/>
  <c r="R22" i="1"/>
  <c r="R21" i="1"/>
  <c r="R20" i="1"/>
  <c r="R19" i="1"/>
  <c r="R18" i="1"/>
  <c r="T7" i="1"/>
  <c r="Q14" i="1"/>
  <c r="Q13" i="1"/>
  <c r="Q12" i="1"/>
  <c r="Q11" i="1"/>
  <c r="Q10" i="1"/>
  <c r="Q9" i="1"/>
  <c r="Y1" i="1" l="1"/>
</calcChain>
</file>

<file path=xl/sharedStrings.xml><?xml version="1.0" encoding="utf-8"?>
<sst xmlns="http://schemas.openxmlformats.org/spreadsheetml/2006/main" count="95" uniqueCount="73">
  <si>
    <t>△</t>
    <phoneticPr fontId="3"/>
  </si>
  <si>
    <t xml:space="preserve">No.      </t>
    <phoneticPr fontId="3"/>
  </si>
  <si>
    <t>Printout :</t>
    <phoneticPr fontId="3"/>
  </si>
  <si>
    <t>Date :</t>
    <phoneticPr fontId="3"/>
  </si>
  <si>
    <t>TELEPHONE</t>
    <phoneticPr fontId="3"/>
  </si>
  <si>
    <t>: 090-1981-7674</t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</si>
  <si>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</si>
  <si>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t>FACSIMILE</t>
    <phoneticPr fontId="3"/>
  </si>
  <si>
    <r>
      <t xml:space="preserve">: </t>
    </r>
    <r>
      <rPr>
        <b/>
        <sz val="9"/>
        <rFont val="Times New Roman"/>
        <family val="1"/>
      </rPr>
      <t>0744 -24- 8907</t>
    </r>
    <phoneticPr fontId="3"/>
  </si>
  <si>
    <t>2017.０7/18</t>
    <phoneticPr fontId="3"/>
  </si>
  <si>
    <r>
      <t xml:space="preserve"> </t>
    </r>
    <r>
      <rPr>
        <sz val="10"/>
        <rFont val="Meiryo UI"/>
        <family val="3"/>
        <charset val="128"/>
      </rPr>
      <t xml:space="preserve">   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</si>
  <si>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rPr>
        <sz val="10"/>
        <rFont val="Times New Roman"/>
        <family val="1"/>
      </rPr>
      <t xml:space="preserve">       </t>
    </r>
    <r>
      <rPr>
        <sz val="10"/>
        <rFont val="Meiryo UI"/>
        <family val="3"/>
        <charset val="128"/>
      </rPr>
      <t>ＵＲＬ：</t>
    </r>
    <r>
      <rPr>
        <b/>
        <sz val="11"/>
        <color rgb="FF0070C0"/>
        <rFont val="Times New Roman"/>
        <family val="1"/>
      </rPr>
      <t>www.eses.center</t>
    </r>
    <phoneticPr fontId="3"/>
  </si>
  <si>
    <t>プレート寄り寸法</t>
    <rPh sb="4" eb="5">
      <t>ヨ</t>
    </rPh>
    <rPh sb="6" eb="8">
      <t>スンポウ</t>
    </rPh>
    <phoneticPr fontId="3"/>
  </si>
  <si>
    <t xml:space="preserve"> 　サッシ枠</t>
    <rPh sb="5" eb="6">
      <t>ワク</t>
    </rPh>
    <phoneticPr fontId="3"/>
  </si>
  <si>
    <t>１個用プレート</t>
    <rPh sb="1" eb="2">
      <t>コ</t>
    </rPh>
    <rPh sb="2" eb="3">
      <t>ヨウ</t>
    </rPh>
    <phoneticPr fontId="3"/>
  </si>
  <si>
    <r>
      <rPr>
        <sz val="10"/>
        <rFont val="メイリオ"/>
        <family val="3"/>
        <charset val="128"/>
      </rPr>
      <t>２個用プレート</t>
    </r>
    <rPh sb="1" eb="2">
      <t>コ</t>
    </rPh>
    <rPh sb="2" eb="3">
      <t>ヨウ</t>
    </rPh>
    <phoneticPr fontId="3"/>
  </si>
  <si>
    <r>
      <rPr>
        <sz val="10"/>
        <rFont val="メイリオ"/>
        <family val="3"/>
        <charset val="128"/>
      </rPr>
      <t>３個用プレート</t>
    </r>
    <rPh sb="1" eb="2">
      <t>コ</t>
    </rPh>
    <rPh sb="2" eb="3">
      <t>ヨウ</t>
    </rPh>
    <phoneticPr fontId="3"/>
  </si>
  <si>
    <r>
      <rPr>
        <sz val="10"/>
        <rFont val="メイリオ"/>
        <family val="3"/>
        <charset val="128"/>
      </rPr>
      <t>４個用プレート</t>
    </r>
    <rPh sb="1" eb="2">
      <t>コ</t>
    </rPh>
    <rPh sb="2" eb="3">
      <t>ヨウ</t>
    </rPh>
    <phoneticPr fontId="3"/>
  </si>
  <si>
    <r>
      <rPr>
        <sz val="10"/>
        <rFont val="メイリオ"/>
        <family val="3"/>
        <charset val="128"/>
      </rPr>
      <t>５個用プレート</t>
    </r>
    <rPh sb="1" eb="2">
      <t>コ</t>
    </rPh>
    <rPh sb="2" eb="3">
      <t>ヨウ</t>
    </rPh>
    <phoneticPr fontId="3"/>
  </si>
  <si>
    <r>
      <rPr>
        <sz val="10"/>
        <rFont val="メイリオ"/>
        <family val="3"/>
        <charset val="128"/>
      </rPr>
      <t>６個用プレート</t>
    </r>
    <rPh sb="1" eb="2">
      <t>コ</t>
    </rPh>
    <rPh sb="2" eb="3">
      <t>ヨウ</t>
    </rPh>
    <phoneticPr fontId="3"/>
  </si>
  <si>
    <t>　　１個用プレート</t>
    <rPh sb="3" eb="4">
      <t>コ</t>
    </rPh>
    <rPh sb="4" eb="5">
      <t>ヨウ</t>
    </rPh>
    <phoneticPr fontId="3"/>
  </si>
  <si>
    <r>
      <rPr>
        <sz val="10"/>
        <rFont val="メイリオ"/>
        <family val="3"/>
        <charset val="128"/>
      </rPr>
      <t>ｎ個用プレート</t>
    </r>
    <rPh sb="1" eb="2">
      <t>コ</t>
    </rPh>
    <rPh sb="2" eb="3">
      <t>ヨウ</t>
    </rPh>
    <phoneticPr fontId="3"/>
  </si>
  <si>
    <t>２個用プレート</t>
    <rPh sb="1" eb="2">
      <t>コ</t>
    </rPh>
    <rPh sb="2" eb="3">
      <t>ヨウ</t>
    </rPh>
    <phoneticPr fontId="3"/>
  </si>
  <si>
    <t>３個用プレート</t>
    <rPh sb="1" eb="2">
      <t>コ</t>
    </rPh>
    <rPh sb="2" eb="3">
      <t>ヨウ</t>
    </rPh>
    <phoneticPr fontId="3"/>
  </si>
  <si>
    <t>４個用プレート</t>
    <rPh sb="1" eb="2">
      <t>コ</t>
    </rPh>
    <rPh sb="2" eb="3">
      <t>ヨウ</t>
    </rPh>
    <phoneticPr fontId="3"/>
  </si>
  <si>
    <t>５個用プレート</t>
    <rPh sb="1" eb="2">
      <t>コ</t>
    </rPh>
    <rPh sb="2" eb="3">
      <t>ヨウ</t>
    </rPh>
    <phoneticPr fontId="3"/>
  </si>
  <si>
    <t>６個用プレート</t>
    <rPh sb="1" eb="2">
      <t>コ</t>
    </rPh>
    <rPh sb="2" eb="3">
      <t>ヨウ</t>
    </rPh>
    <phoneticPr fontId="3"/>
  </si>
  <si>
    <t>　　２個用プレート</t>
    <rPh sb="3" eb="4">
      <t>コ</t>
    </rPh>
    <rPh sb="4" eb="5">
      <t>ヨウ</t>
    </rPh>
    <phoneticPr fontId="3"/>
  </si>
  <si>
    <r>
      <t xml:space="preserve">  </t>
    </r>
    <r>
      <rPr>
        <sz val="10"/>
        <rFont val="メイリオ"/>
        <family val="3"/>
        <charset val="128"/>
      </rPr>
      <t>ｎ個用プレート</t>
    </r>
    <rPh sb="3" eb="4">
      <t>コ</t>
    </rPh>
    <rPh sb="4" eb="5">
      <t>ヨウ</t>
    </rPh>
    <phoneticPr fontId="3"/>
  </si>
  <si>
    <t>　　３個用プレート</t>
    <rPh sb="3" eb="4">
      <t>コ</t>
    </rPh>
    <rPh sb="4" eb="5">
      <t>ヨウ</t>
    </rPh>
    <phoneticPr fontId="3"/>
  </si>
  <si>
    <t>　 ４個用プレート</t>
    <rPh sb="3" eb="4">
      <t>コ</t>
    </rPh>
    <rPh sb="4" eb="5">
      <t>ヨウ</t>
    </rPh>
    <phoneticPr fontId="3"/>
  </si>
  <si>
    <r>
      <t xml:space="preserve"> </t>
    </r>
    <r>
      <rPr>
        <sz val="10"/>
        <rFont val="メイリオ"/>
        <family val="3"/>
        <charset val="128"/>
      </rPr>
      <t>４個用プレート</t>
    </r>
    <rPh sb="2" eb="3">
      <t>コ</t>
    </rPh>
    <rPh sb="3" eb="4">
      <t>ヨウ</t>
    </rPh>
    <phoneticPr fontId="3"/>
  </si>
  <si>
    <t>　 ５個用プレート</t>
    <rPh sb="3" eb="4">
      <t>コ</t>
    </rPh>
    <rPh sb="4" eb="5">
      <t>ヨウ</t>
    </rPh>
    <phoneticPr fontId="3"/>
  </si>
  <si>
    <t>　 ６個用プレート</t>
    <rPh sb="3" eb="4">
      <t>コ</t>
    </rPh>
    <rPh sb="4" eb="5">
      <t>ヨウ</t>
    </rPh>
    <phoneticPr fontId="3"/>
  </si>
  <si>
    <t>　１個用プレート 　　</t>
    <phoneticPr fontId="3"/>
  </si>
  <si>
    <t>７０×１２０ h</t>
    <phoneticPr fontId="3"/>
  </si>
  <si>
    <t>　２個用プレート 　</t>
    <phoneticPr fontId="3"/>
  </si>
  <si>
    <t>１１６×１２０ h</t>
    <phoneticPr fontId="3"/>
  </si>
  <si>
    <t>　３個用プレート 　</t>
    <phoneticPr fontId="3"/>
  </si>
  <si>
    <t>１６２×１２０ h</t>
    <phoneticPr fontId="3"/>
  </si>
  <si>
    <t>　４個用プレート 　</t>
    <phoneticPr fontId="3"/>
  </si>
  <si>
    <t>２０８×１２０ h</t>
    <phoneticPr fontId="3"/>
  </si>
  <si>
    <t xml:space="preserve">　５個用プレート </t>
    <phoneticPr fontId="3"/>
  </si>
  <si>
    <t>２５４×１２０ h</t>
    <phoneticPr fontId="3"/>
  </si>
  <si>
    <t>　６個用プレート 　</t>
    <phoneticPr fontId="3"/>
  </si>
  <si>
    <t>３００×１２０ h</t>
    <phoneticPr fontId="3"/>
  </si>
  <si>
    <t>Ｌ2＝</t>
    <phoneticPr fontId="3"/>
  </si>
  <si>
    <t>Ｌ3＝</t>
    <phoneticPr fontId="3"/>
  </si>
  <si>
    <t>Ｌ4＝</t>
    <phoneticPr fontId="3"/>
  </si>
  <si>
    <t>Ｌ5＝</t>
    <phoneticPr fontId="3"/>
  </si>
  <si>
    <t>Ｌ6＝</t>
    <phoneticPr fontId="3"/>
  </si>
  <si>
    <r>
      <rPr>
        <b/>
        <sz val="11"/>
        <rFont val="メイリオ"/>
        <family val="3"/>
        <charset val="128"/>
      </rPr>
      <t>Ｌ</t>
    </r>
    <r>
      <rPr>
        <b/>
        <sz val="9"/>
        <rFont val="メイリオ"/>
        <family val="3"/>
        <charset val="128"/>
      </rPr>
      <t>0</t>
    </r>
    <r>
      <rPr>
        <sz val="11"/>
        <rFont val="メイリオ"/>
        <family val="3"/>
        <charset val="128"/>
      </rPr>
      <t>＝</t>
    </r>
    <phoneticPr fontId="3"/>
  </si>
  <si>
    <r>
      <rPr>
        <b/>
        <sz val="11"/>
        <rFont val="メイリオ"/>
        <family val="3"/>
        <charset val="128"/>
      </rPr>
      <t>Ｗ</t>
    </r>
    <r>
      <rPr>
        <b/>
        <sz val="9"/>
        <rFont val="メイリオ"/>
        <family val="3"/>
        <charset val="128"/>
      </rPr>
      <t>0</t>
    </r>
    <r>
      <rPr>
        <sz val="11"/>
        <rFont val="メイリオ"/>
        <family val="3"/>
        <charset val="128"/>
      </rPr>
      <t>＝</t>
    </r>
    <phoneticPr fontId="3"/>
  </si>
  <si>
    <t>Ｗ3＝</t>
    <phoneticPr fontId="3"/>
  </si>
  <si>
    <t>Ｗ4＝</t>
    <phoneticPr fontId="3"/>
  </si>
  <si>
    <t>Ｗ5＝</t>
    <phoneticPr fontId="3"/>
  </si>
  <si>
    <t>Ｗ6＝</t>
    <phoneticPr fontId="3"/>
  </si>
  <si>
    <t>Ｗ3＝</t>
    <phoneticPr fontId="3"/>
  </si>
  <si>
    <t>Ｗ4＝</t>
    <phoneticPr fontId="3"/>
  </si>
  <si>
    <t>Ｗ5＝</t>
    <phoneticPr fontId="3"/>
  </si>
  <si>
    <t>Ｗ6＝</t>
    <phoneticPr fontId="3"/>
  </si>
  <si>
    <t>Ｗ4＝</t>
    <phoneticPr fontId="3"/>
  </si>
  <si>
    <t>Ｗ5＝</t>
    <phoneticPr fontId="3"/>
  </si>
  <si>
    <t>Ｗ6＝</t>
    <phoneticPr fontId="3"/>
  </si>
  <si>
    <t>⇐⇐ 修正可</t>
    <rPh sb="3" eb="5">
      <t>シュウセイ</t>
    </rPh>
    <rPh sb="5" eb="6">
      <t>カ</t>
    </rPh>
    <phoneticPr fontId="3"/>
  </si>
  <si>
    <t>Ｗ2＝</t>
    <phoneticPr fontId="3"/>
  </si>
  <si>
    <t>Ｗ1＝</t>
    <phoneticPr fontId="3"/>
  </si>
  <si>
    <t>Ｗ2＝</t>
    <phoneticPr fontId="3"/>
  </si>
  <si>
    <t>Ｗ3＝</t>
    <phoneticPr fontId="3"/>
  </si>
  <si>
    <t>Ｗ4＝</t>
    <phoneticPr fontId="3"/>
  </si>
  <si>
    <t>Ｗ5＝</t>
    <phoneticPr fontId="3"/>
  </si>
  <si>
    <t>Ｌ1＝</t>
    <phoneticPr fontId="3"/>
  </si>
  <si>
    <r>
      <rPr>
        <b/>
        <sz val="11"/>
        <color rgb="FF002060"/>
        <rFont val="Times New Roman"/>
        <family val="1"/>
      </rPr>
      <t>L</t>
    </r>
    <r>
      <rPr>
        <b/>
        <sz val="9"/>
        <color rgb="FF002060"/>
        <rFont val="Times New Roman"/>
        <family val="1"/>
      </rPr>
      <t>0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</si>
</sst>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 mm&quot;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10"/>
      <name val="Times New Roman"/>
      <family val="1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0"/>
      <name val="Times New Roman"/>
      <family val="1"/>
    </font>
    <font>
      <sz val="8.5"/>
      <name val="Meiryo UI"/>
      <family val="3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sz val="11"/>
      <name val="メイリオ"/>
      <family val="3"/>
      <charset val="128"/>
    </font>
    <font>
      <b/>
      <sz val="12"/>
      <name val="Times New Roman"/>
      <family val="1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b/>
      <sz val="10"/>
      <color rgb="FFC00000"/>
      <name val="メイリオ"/>
      <family val="3"/>
      <charset val="128"/>
    </font>
    <font>
      <b/>
      <sz val="9"/>
      <name val="メイリオ"/>
      <family val="3"/>
      <charset val="128"/>
    </font>
    <font>
      <sz val="10"/>
      <color rgb="FF002060"/>
      <name val="Times New Roman"/>
      <family val="1"/>
    </font>
    <font>
      <b/>
      <sz val="8"/>
      <color rgb="FF002060"/>
      <name val="Meiryo UI"/>
      <family val="3"/>
      <charset val="128"/>
    </font>
    <font>
      <b/>
      <sz val="11"/>
      <name val="メイリオ"/>
      <family val="3"/>
      <charset val="128"/>
    </font>
    <font>
      <b/>
      <sz val="10"/>
      <color rgb="FFC00000"/>
      <name val="ＭＳ Ｐ明朝"/>
      <family val="1"/>
      <charset val="128"/>
    </font>
    <font>
      <b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b/>
      <sz val="11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9"/>
      <color rgb="FF00206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5" fillId="2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7" fillId="2" borderId="0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8" fillId="2" borderId="0" xfId="0" applyFont="1" applyFill="1" applyBorder="1" applyProtection="1"/>
    <xf numFmtId="0" fontId="12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horizontal="right" vertical="top"/>
    </xf>
    <xf numFmtId="0" fontId="12" fillId="2" borderId="0" xfId="0" applyFont="1" applyFill="1" applyBorder="1" applyAlignment="1" applyProtection="1">
      <alignment horizontal="left" vertical="top"/>
    </xf>
    <xf numFmtId="0" fontId="18" fillId="2" borderId="10" xfId="0" applyNumberFormat="1" applyFont="1" applyFill="1" applyBorder="1" applyAlignment="1" applyProtection="1">
      <alignment horizontal="center" vertical="center"/>
    </xf>
    <xf numFmtId="0" fontId="20" fillId="2" borderId="11" xfId="0" applyNumberFormat="1" applyFont="1" applyFill="1" applyBorder="1" applyAlignment="1" applyProtection="1">
      <alignment horizontal="left"/>
    </xf>
    <xf numFmtId="0" fontId="22" fillId="2" borderId="1" xfId="0" applyNumberFormat="1" applyFont="1" applyFill="1" applyBorder="1" applyAlignment="1" applyProtection="1">
      <alignment horizontal="left"/>
    </xf>
    <xf numFmtId="0" fontId="20" fillId="2" borderId="1" xfId="0" applyNumberFormat="1" applyFont="1" applyFill="1" applyBorder="1" applyAlignment="1" applyProtection="1">
      <alignment horizontal="left"/>
    </xf>
    <xf numFmtId="0" fontId="20" fillId="2" borderId="2" xfId="0" applyNumberFormat="1" applyFont="1" applyFill="1" applyBorder="1" applyAlignment="1" applyProtection="1">
      <alignment horizontal="left"/>
    </xf>
    <xf numFmtId="0" fontId="18" fillId="2" borderId="12" xfId="0" applyNumberFormat="1" applyFont="1" applyFill="1" applyBorder="1" applyAlignment="1" applyProtection="1">
      <alignment horizontal="center" vertical="center"/>
    </xf>
    <xf numFmtId="0" fontId="21" fillId="2" borderId="13" xfId="0" applyNumberFormat="1" applyFont="1" applyFill="1" applyBorder="1" applyAlignment="1" applyProtection="1">
      <alignment horizontal="left" vertical="center"/>
    </xf>
    <xf numFmtId="0" fontId="20" fillId="2" borderId="0" xfId="0" applyNumberFormat="1" applyFont="1" applyFill="1" applyBorder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left"/>
    </xf>
    <xf numFmtId="0" fontId="19" fillId="2" borderId="4" xfId="0" applyNumberFormat="1" applyFont="1" applyFill="1" applyBorder="1" applyAlignment="1" applyProtection="1">
      <alignment horizontal="left"/>
    </xf>
    <xf numFmtId="0" fontId="20" fillId="2" borderId="4" xfId="0" applyNumberFormat="1" applyFont="1" applyFill="1" applyBorder="1" applyAlignment="1" applyProtection="1"/>
    <xf numFmtId="0" fontId="20" fillId="2" borderId="4" xfId="0" applyNumberFormat="1" applyFont="1" applyFill="1" applyBorder="1" applyAlignment="1" applyProtection="1">
      <alignment horizontal="center" vertical="center"/>
    </xf>
    <xf numFmtId="0" fontId="37" fillId="2" borderId="4" xfId="0" applyNumberFormat="1" applyFont="1" applyFill="1" applyBorder="1" applyAlignment="1" applyProtection="1">
      <alignment horizontal="left"/>
    </xf>
    <xf numFmtId="0" fontId="31" fillId="2" borderId="4" xfId="0" applyNumberFormat="1" applyFont="1" applyFill="1" applyBorder="1" applyAlignment="1" applyProtection="1">
      <alignment horizontal="left"/>
    </xf>
    <xf numFmtId="0" fontId="19" fillId="2" borderId="5" xfId="0" applyNumberFormat="1" applyFont="1" applyFill="1" applyBorder="1" applyAlignment="1" applyProtection="1">
      <alignment horizontal="left"/>
    </xf>
    <xf numFmtId="0" fontId="18" fillId="2" borderId="3" xfId="0" applyNumberFormat="1" applyFont="1" applyFill="1" applyBorder="1" applyAlignment="1" applyProtection="1">
      <alignment horizontal="center" vertical="center"/>
    </xf>
    <xf numFmtId="0" fontId="23" fillId="2" borderId="4" xfId="0" applyNumberFormat="1" applyFont="1" applyFill="1" applyBorder="1" applyAlignment="1" applyProtection="1">
      <alignment horizontal="left"/>
    </xf>
    <xf numFmtId="0" fontId="19" fillId="2" borderId="7" xfId="0" applyNumberFormat="1" applyFont="1" applyFill="1" applyBorder="1" applyAlignment="1" applyProtection="1">
      <alignment horizontal="left"/>
    </xf>
    <xf numFmtId="0" fontId="20" fillId="2" borderId="4" xfId="0" applyNumberFormat="1" applyFont="1" applyFill="1" applyBorder="1" applyAlignment="1" applyProtection="1">
      <alignment horizontal="left"/>
    </xf>
    <xf numFmtId="0" fontId="34" fillId="2" borderId="16" xfId="0" applyNumberFormat="1" applyFont="1" applyFill="1" applyBorder="1" applyAlignment="1" applyProtection="1">
      <alignment horizontal="left"/>
    </xf>
    <xf numFmtId="0" fontId="21" fillId="2" borderId="4" xfId="0" applyNumberFormat="1" applyFont="1" applyFill="1" applyBorder="1" applyAlignment="1" applyProtection="1">
      <alignment horizontal="right"/>
    </xf>
    <xf numFmtId="0" fontId="34" fillId="2" borderId="18" xfId="0" applyNumberFormat="1" applyFont="1" applyFill="1" applyBorder="1" applyAlignment="1" applyProtection="1">
      <alignment horizontal="left"/>
    </xf>
    <xf numFmtId="0" fontId="26" fillId="2" borderId="4" xfId="0" applyNumberFormat="1" applyFont="1" applyFill="1" applyBorder="1" applyAlignment="1" applyProtection="1"/>
    <xf numFmtId="0" fontId="34" fillId="2" borderId="21" xfId="0" applyNumberFormat="1" applyFont="1" applyFill="1" applyBorder="1" applyAlignment="1" applyProtection="1">
      <alignment horizontal="left"/>
    </xf>
    <xf numFmtId="0" fontId="19" fillId="2" borderId="1" xfId="0" applyNumberFormat="1" applyFont="1" applyFill="1" applyBorder="1" applyAlignment="1" applyProtection="1">
      <alignment horizontal="left"/>
    </xf>
    <xf numFmtId="0" fontId="21" fillId="2" borderId="4" xfId="0" applyNumberFormat="1" applyFont="1" applyFill="1" applyBorder="1" applyAlignment="1" applyProtection="1">
      <alignment horizontal="right" vertical="center"/>
    </xf>
    <xf numFmtId="0" fontId="29" fillId="2" borderId="4" xfId="0" applyNumberFormat="1" applyFont="1" applyFill="1" applyBorder="1" applyAlignment="1" applyProtection="1"/>
    <xf numFmtId="0" fontId="19" fillId="2" borderId="0" xfId="0" applyNumberFormat="1" applyFont="1" applyFill="1" applyBorder="1" applyAlignment="1" applyProtection="1">
      <alignment horizontal="left"/>
    </xf>
    <xf numFmtId="0" fontId="21" fillId="2" borderId="6" xfId="0" applyNumberFormat="1" applyFont="1" applyFill="1" applyBorder="1" applyAlignment="1" applyProtection="1">
      <alignment vertical="center"/>
    </xf>
    <xf numFmtId="0" fontId="21" fillId="2" borderId="4" xfId="0" applyNumberFormat="1" applyFont="1" applyFill="1" applyBorder="1" applyAlignment="1" applyProtection="1">
      <alignment vertical="center"/>
    </xf>
    <xf numFmtId="0" fontId="20" fillId="2" borderId="4" xfId="0" applyNumberFormat="1" applyFont="1" applyFill="1" applyBorder="1" applyAlignment="1" applyProtection="1">
      <alignment vertical="center"/>
    </xf>
    <xf numFmtId="0" fontId="20" fillId="2" borderId="5" xfId="0" applyNumberFormat="1" applyFont="1" applyFill="1" applyBorder="1" applyAlignment="1" applyProtection="1">
      <alignment vertical="center"/>
    </xf>
    <xf numFmtId="0" fontId="20" fillId="2" borderId="9" xfId="0" applyNumberFormat="1" applyFont="1" applyFill="1" applyBorder="1" applyAlignment="1" applyProtection="1">
      <alignment horizontal="left"/>
    </xf>
    <xf numFmtId="0" fontId="20" fillId="2" borderId="7" xfId="0" applyNumberFormat="1" applyFont="1" applyFill="1" applyBorder="1" applyAlignment="1" applyProtection="1">
      <alignment horizontal="left"/>
    </xf>
    <xf numFmtId="0" fontId="20" fillId="2" borderId="8" xfId="0" applyNumberFormat="1" applyFont="1" applyFill="1" applyBorder="1" applyAlignment="1" applyProtection="1">
      <alignment horizontal="left"/>
    </xf>
    <xf numFmtId="0" fontId="35" fillId="2" borderId="4" xfId="0" applyNumberFormat="1" applyFont="1" applyFill="1" applyBorder="1" applyAlignment="1" applyProtection="1">
      <alignment horizontal="left"/>
    </xf>
    <xf numFmtId="0" fontId="24" fillId="2" borderId="14" xfId="0" applyNumberFormat="1" applyFont="1" applyFill="1" applyBorder="1" applyAlignment="1" applyProtection="1">
      <alignment horizontal="left" vertical="center"/>
    </xf>
    <xf numFmtId="0" fontId="19" fillId="2" borderId="15" xfId="0" applyNumberFormat="1" applyFont="1" applyFill="1" applyBorder="1" applyAlignment="1" applyProtection="1">
      <alignment horizontal="left"/>
    </xf>
    <xf numFmtId="0" fontId="24" fillId="2" borderId="17" xfId="0" applyNumberFormat="1" applyFont="1" applyFill="1" applyBorder="1" applyAlignment="1" applyProtection="1">
      <alignment horizontal="left" vertical="center"/>
    </xf>
    <xf numFmtId="0" fontId="24" fillId="2" borderId="19" xfId="0" applyNumberFormat="1" applyFont="1" applyFill="1" applyBorder="1" applyAlignment="1" applyProtection="1">
      <alignment horizontal="left" vertical="center"/>
    </xf>
    <xf numFmtId="0" fontId="19" fillId="2" borderId="20" xfId="0" applyNumberFormat="1" applyFont="1" applyFill="1" applyBorder="1" applyAlignment="1" applyProtection="1">
      <alignment horizontal="left"/>
    </xf>
    <xf numFmtId="0" fontId="31" fillId="2" borderId="15" xfId="0" applyNumberFormat="1" applyFont="1" applyFill="1" applyBorder="1" applyAlignment="1" applyProtection="1">
      <alignment horizontal="right" vertical="center"/>
    </xf>
    <xf numFmtId="0" fontId="31" fillId="2" borderId="4" xfId="0" applyNumberFormat="1" applyFont="1" applyFill="1" applyBorder="1" applyAlignment="1" applyProtection="1">
      <alignment horizontal="right" vertical="center"/>
    </xf>
    <xf numFmtId="0" fontId="31" fillId="2" borderId="20" xfId="0" applyNumberFormat="1" applyFont="1" applyFill="1" applyBorder="1" applyAlignment="1" applyProtection="1">
      <alignment horizontal="right" vertical="center"/>
    </xf>
    <xf numFmtId="0" fontId="19" fillId="4" borderId="22" xfId="0" applyNumberFormat="1" applyFont="1" applyFill="1" applyBorder="1" applyAlignment="1" applyProtection="1"/>
    <xf numFmtId="0" fontId="19" fillId="4" borderId="23" xfId="0" applyNumberFormat="1" applyFont="1" applyFill="1" applyBorder="1" applyAlignment="1" applyProtection="1"/>
    <xf numFmtId="0" fontId="19" fillId="4" borderId="24" xfId="0" applyNumberFormat="1" applyFont="1" applyFill="1" applyBorder="1" applyAlignment="1" applyProtection="1"/>
    <xf numFmtId="0" fontId="19" fillId="4" borderId="18" xfId="0" applyNumberFormat="1" applyFont="1" applyFill="1" applyBorder="1" applyAlignment="1" applyProtection="1"/>
    <xf numFmtId="0" fontId="19" fillId="4" borderId="25" xfId="0" applyNumberFormat="1" applyFont="1" applyFill="1" applyBorder="1" applyAlignment="1" applyProtection="1"/>
    <xf numFmtId="0" fontId="19" fillId="4" borderId="21" xfId="0" applyNumberFormat="1" applyFont="1" applyFill="1" applyBorder="1" applyAlignment="1" applyProtection="1"/>
    <xf numFmtId="176" fontId="28" fillId="2" borderId="4" xfId="0" applyNumberFormat="1" applyFont="1" applyFill="1" applyBorder="1" applyAlignment="1" applyProtection="1">
      <alignment horizontal="left" vertical="center"/>
    </xf>
    <xf numFmtId="0" fontId="42" fillId="2" borderId="4" xfId="0" applyNumberFormat="1" applyFont="1" applyFill="1" applyBorder="1" applyAlignment="1" applyProtection="1">
      <alignment horizontal="center"/>
    </xf>
    <xf numFmtId="22" fontId="6" fillId="2" borderId="0" xfId="0" applyNumberFormat="1" applyFont="1" applyFill="1" applyBorder="1" applyAlignment="1" applyProtection="1">
      <alignment horizontal="left" shrinkToFit="1"/>
    </xf>
    <xf numFmtId="0" fontId="11" fillId="2" borderId="0" xfId="0" applyFont="1" applyFill="1" applyBorder="1" applyAlignment="1" applyProtection="1">
      <alignment horizontal="left"/>
    </xf>
    <xf numFmtId="176" fontId="38" fillId="3" borderId="4" xfId="0" applyNumberFormat="1" applyFont="1" applyFill="1" applyBorder="1" applyAlignment="1" applyProtection="1">
      <alignment horizontal="left" vertical="top" shrinkToFit="1"/>
      <protection locked="0"/>
    </xf>
    <xf numFmtId="176" fontId="28" fillId="2" borderId="4" xfId="0" applyNumberFormat="1" applyFont="1" applyFill="1" applyBorder="1" applyAlignment="1" applyProtection="1">
      <alignment horizontal="left"/>
    </xf>
    <xf numFmtId="0" fontId="39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textRotation="180"/>
    </xf>
    <xf numFmtId="0" fontId="30" fillId="2" borderId="4" xfId="0" applyNumberFormat="1" applyFont="1" applyFill="1" applyBorder="1" applyAlignment="1" applyProtection="1">
      <alignment horizontal="center"/>
    </xf>
    <xf numFmtId="176" fontId="38" fillId="3" borderId="4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48357</xdr:colOff>
      <xdr:row>1</xdr:row>
      <xdr:rowOff>0</xdr:rowOff>
    </xdr:from>
    <xdr:to>
      <xdr:col>9</xdr:col>
      <xdr:colOff>164123</xdr:colOff>
      <xdr:row>4</xdr:row>
      <xdr:rowOff>41031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09549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27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27</xdr:col>
      <xdr:colOff>9525</xdr:colOff>
      <xdr:row>50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0</xdr:row>
      <xdr:rowOff>161925</xdr:rowOff>
    </xdr:from>
    <xdr:to>
      <xdr:col>24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209550</xdr:colOff>
      <xdr:row>0</xdr:row>
      <xdr:rowOff>161925</xdr:rowOff>
    </xdr:from>
    <xdr:to>
      <xdr:col>26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0685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276225</xdr:colOff>
      <xdr:row>6</xdr:row>
      <xdr:rowOff>66675</xdr:rowOff>
    </xdr:from>
    <xdr:to>
      <xdr:col>3</xdr:col>
      <xdr:colOff>276225</xdr:colOff>
      <xdr:row>12</xdr:row>
      <xdr:rowOff>133350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81075" y="11525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276225</xdr:colOff>
      <xdr:row>41</xdr:row>
      <xdr:rowOff>207352</xdr:rowOff>
    </xdr:from>
    <xdr:to>
      <xdr:col>9</xdr:col>
      <xdr:colOff>123825</xdr:colOff>
      <xdr:row>41</xdr:row>
      <xdr:rowOff>207352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836860" y="9351352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43</xdr:row>
      <xdr:rowOff>95250</xdr:rowOff>
    </xdr:from>
    <xdr:to>
      <xdr:col>11</xdr:col>
      <xdr:colOff>123825</xdr:colOff>
      <xdr:row>43</xdr:row>
      <xdr:rowOff>95250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1200150" y="963930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68873</xdr:colOff>
      <xdr:row>42</xdr:row>
      <xdr:rowOff>152400</xdr:rowOff>
    </xdr:from>
    <xdr:to>
      <xdr:col>9</xdr:col>
      <xdr:colOff>80597</xdr:colOff>
      <xdr:row>43</xdr:row>
      <xdr:rowOff>161925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1915258" y="9523535"/>
          <a:ext cx="334108" cy="236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Ｗn</a:t>
          </a:r>
        </a:p>
      </xdr:txBody>
    </xdr:sp>
    <xdr:clientData/>
  </xdr:twoCellAnchor>
  <xdr:twoCellAnchor>
    <xdr:from>
      <xdr:col>9</xdr:col>
      <xdr:colOff>123825</xdr:colOff>
      <xdr:row>41</xdr:row>
      <xdr:rowOff>104775</xdr:rowOff>
    </xdr:from>
    <xdr:to>
      <xdr:col>9</xdr:col>
      <xdr:colOff>123825</xdr:colOff>
      <xdr:row>43</xdr:row>
      <xdr:rowOff>0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2257425" y="91916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124557</xdr:colOff>
      <xdr:row>10</xdr:row>
      <xdr:rowOff>185372</xdr:rowOff>
    </xdr:from>
    <xdr:to>
      <xdr:col>6</xdr:col>
      <xdr:colOff>7326</xdr:colOff>
      <xdr:row>10</xdr:row>
      <xdr:rowOff>185372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1113692" y="2288199"/>
          <a:ext cx="45426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213944</xdr:colOff>
      <xdr:row>5</xdr:row>
      <xdr:rowOff>180975</xdr:rowOff>
    </xdr:from>
    <xdr:to>
      <xdr:col>6</xdr:col>
      <xdr:colOff>213944</xdr:colOff>
      <xdr:row>12</xdr:row>
      <xdr:rowOff>171450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774579" y="1148129"/>
          <a:ext cx="0" cy="1580417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123826</xdr:colOff>
      <xdr:row>12</xdr:row>
      <xdr:rowOff>47625</xdr:rowOff>
    </xdr:from>
    <xdr:to>
      <xdr:col>6</xdr:col>
      <xdr:colOff>234462</xdr:colOff>
      <xdr:row>12</xdr:row>
      <xdr:rowOff>47625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1112961" y="2604721"/>
          <a:ext cx="68213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11</xdr:row>
      <xdr:rowOff>104775</xdr:rowOff>
    </xdr:from>
    <xdr:to>
      <xdr:col>6</xdr:col>
      <xdr:colOff>171450</xdr:colOff>
      <xdr:row>12</xdr:row>
      <xdr:rowOff>114300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1371600" y="2333625"/>
          <a:ext cx="361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Ln</a:t>
          </a:r>
        </a:p>
      </xdr:txBody>
    </xdr:sp>
    <xdr:clientData/>
  </xdr:twoCellAnchor>
  <xdr:twoCellAnchor>
    <xdr:from>
      <xdr:col>6</xdr:col>
      <xdr:colOff>14654</xdr:colOff>
      <xdr:row>10</xdr:row>
      <xdr:rowOff>185372</xdr:rowOff>
    </xdr:from>
    <xdr:to>
      <xdr:col>8</xdr:col>
      <xdr:colOff>0</xdr:colOff>
      <xdr:row>10</xdr:row>
      <xdr:rowOff>185372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1575289" y="2288199"/>
          <a:ext cx="4322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113567</xdr:colOff>
      <xdr:row>10</xdr:row>
      <xdr:rowOff>0</xdr:rowOff>
    </xdr:from>
    <xdr:to>
      <xdr:col>8</xdr:col>
      <xdr:colOff>65209</xdr:colOff>
      <xdr:row>10</xdr:row>
      <xdr:rowOff>220540</xdr:rowOff>
    </xdr:to>
    <xdr:sp macro="" textlink="">
      <xdr:nvSpPr>
        <xdr:cNvPr id="25" name="Text Box 29"/>
        <xdr:cNvSpPr txBox="1">
          <a:spLocks noChangeArrowheads="1"/>
        </xdr:cNvSpPr>
      </xdr:nvSpPr>
      <xdr:spPr bwMode="auto">
        <a:xfrm>
          <a:off x="1674202" y="2102827"/>
          <a:ext cx="398584" cy="22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</a:p>
      </xdr:txBody>
    </xdr:sp>
    <xdr:clientData/>
  </xdr:twoCellAnchor>
  <xdr:twoCellAnchor>
    <xdr:from>
      <xdr:col>8</xdr:col>
      <xdr:colOff>8060</xdr:colOff>
      <xdr:row>9</xdr:row>
      <xdr:rowOff>209550</xdr:rowOff>
    </xdr:from>
    <xdr:to>
      <xdr:col>8</xdr:col>
      <xdr:colOff>8060</xdr:colOff>
      <xdr:row>11</xdr:row>
      <xdr:rowOff>104775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2015637" y="2085242"/>
          <a:ext cx="0" cy="3494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4396</xdr:colOff>
      <xdr:row>9</xdr:row>
      <xdr:rowOff>209550</xdr:rowOff>
    </xdr:from>
    <xdr:to>
      <xdr:col>6</xdr:col>
      <xdr:colOff>4396</xdr:colOff>
      <xdr:row>11</xdr:row>
      <xdr:rowOff>104775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1565031" y="2085242"/>
          <a:ext cx="0" cy="3494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31</xdr:row>
      <xdr:rowOff>161925</xdr:rowOff>
    </xdr:from>
    <xdr:to>
      <xdr:col>12</xdr:col>
      <xdr:colOff>28575</xdr:colOff>
      <xdr:row>34</xdr:row>
      <xdr:rowOff>57150</xdr:rowOff>
    </xdr:to>
    <xdr:sp macro="" textlink="">
      <xdr:nvSpPr>
        <xdr:cNvPr id="28" name="Text Box 35"/>
        <xdr:cNvSpPr txBox="1">
          <a:spLocks noChangeArrowheads="1"/>
        </xdr:cNvSpPr>
      </xdr:nvSpPr>
      <xdr:spPr bwMode="auto">
        <a:xfrm>
          <a:off x="2114550" y="6962775"/>
          <a:ext cx="904875" cy="581025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10</xdr:col>
      <xdr:colOff>133350</xdr:colOff>
      <xdr:row>31</xdr:row>
      <xdr:rowOff>19050</xdr:rowOff>
    </xdr:from>
    <xdr:to>
      <xdr:col>10</xdr:col>
      <xdr:colOff>133350</xdr:colOff>
      <xdr:row>37</xdr:row>
      <xdr:rowOff>14653</xdr:rowOff>
    </xdr:to>
    <xdr:sp macro="" textlink="">
      <xdr:nvSpPr>
        <xdr:cNvPr id="29" name="Line 36"/>
        <xdr:cNvSpPr>
          <a:spLocks noChangeShapeType="1"/>
        </xdr:cNvSpPr>
      </xdr:nvSpPr>
      <xdr:spPr bwMode="auto">
        <a:xfrm>
          <a:off x="2551235" y="6891704"/>
          <a:ext cx="0" cy="1358411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41</xdr:row>
      <xdr:rowOff>104775</xdr:rowOff>
    </xdr:from>
    <xdr:to>
      <xdr:col>6</xdr:col>
      <xdr:colOff>266700</xdr:colOff>
      <xdr:row>43</xdr:row>
      <xdr:rowOff>0</xdr:rowOff>
    </xdr:to>
    <xdr:sp macro="" textlink="">
      <xdr:nvSpPr>
        <xdr:cNvPr id="30" name="Line 39"/>
        <xdr:cNvSpPr>
          <a:spLocks noChangeShapeType="1"/>
        </xdr:cNvSpPr>
      </xdr:nvSpPr>
      <xdr:spPr bwMode="auto">
        <a:xfrm>
          <a:off x="1828800" y="91916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139212</xdr:colOff>
      <xdr:row>24</xdr:row>
      <xdr:rowOff>161925</xdr:rowOff>
    </xdr:from>
    <xdr:to>
      <xdr:col>10</xdr:col>
      <xdr:colOff>139212</xdr:colOff>
      <xdr:row>27</xdr:row>
      <xdr:rowOff>57150</xdr:rowOff>
    </xdr:to>
    <xdr:sp macro="" textlink="">
      <xdr:nvSpPr>
        <xdr:cNvPr id="31" name="Text Box 40"/>
        <xdr:cNvSpPr txBox="1">
          <a:spLocks noChangeArrowheads="1"/>
        </xdr:cNvSpPr>
      </xdr:nvSpPr>
      <xdr:spPr bwMode="auto">
        <a:xfrm>
          <a:off x="1985597" y="5444637"/>
          <a:ext cx="608134" cy="576628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9</xdr:col>
      <xdr:colOff>114300</xdr:colOff>
      <xdr:row>24</xdr:row>
      <xdr:rowOff>19050</xdr:rowOff>
    </xdr:from>
    <xdr:to>
      <xdr:col>9</xdr:col>
      <xdr:colOff>114300</xdr:colOff>
      <xdr:row>29</xdr:row>
      <xdr:rowOff>152400</xdr:rowOff>
    </xdr:to>
    <xdr:sp macro="" textlink="">
      <xdr:nvSpPr>
        <xdr:cNvPr id="32" name="Line 41"/>
        <xdr:cNvSpPr>
          <a:spLocks noChangeShapeType="1"/>
        </xdr:cNvSpPr>
      </xdr:nvSpPr>
      <xdr:spPr bwMode="auto">
        <a:xfrm>
          <a:off x="2247900" y="5219700"/>
          <a:ext cx="0" cy="1276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27</xdr:row>
      <xdr:rowOff>208817</xdr:rowOff>
    </xdr:from>
    <xdr:to>
      <xdr:col>8</xdr:col>
      <xdr:colOff>0</xdr:colOff>
      <xdr:row>27</xdr:row>
      <xdr:rowOff>208817</xdr:rowOff>
    </xdr:to>
    <xdr:sp macro="" textlink="">
      <xdr:nvSpPr>
        <xdr:cNvPr id="33" name="Line 42"/>
        <xdr:cNvSpPr>
          <a:spLocks noChangeShapeType="1"/>
        </xdr:cNvSpPr>
      </xdr:nvSpPr>
      <xdr:spPr bwMode="auto">
        <a:xfrm>
          <a:off x="1532060" y="6172932"/>
          <a:ext cx="47551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156063</xdr:colOff>
      <xdr:row>27</xdr:row>
      <xdr:rowOff>104776</xdr:rowOff>
    </xdr:from>
    <xdr:to>
      <xdr:col>7</xdr:col>
      <xdr:colOff>156063</xdr:colOff>
      <xdr:row>28</xdr:row>
      <xdr:rowOff>109905</xdr:rowOff>
    </xdr:to>
    <xdr:sp macro="" textlink="">
      <xdr:nvSpPr>
        <xdr:cNvPr id="35" name="Line 44"/>
        <xdr:cNvSpPr>
          <a:spLocks noChangeShapeType="1"/>
        </xdr:cNvSpPr>
      </xdr:nvSpPr>
      <xdr:spPr bwMode="auto">
        <a:xfrm>
          <a:off x="2002448" y="6068891"/>
          <a:ext cx="0" cy="2322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205152</xdr:colOff>
      <xdr:row>24</xdr:row>
      <xdr:rowOff>161925</xdr:rowOff>
    </xdr:from>
    <xdr:to>
      <xdr:col>5</xdr:col>
      <xdr:colOff>271095</xdr:colOff>
      <xdr:row>27</xdr:row>
      <xdr:rowOff>57150</xdr:rowOff>
    </xdr:to>
    <xdr:sp macro="" textlink="">
      <xdr:nvSpPr>
        <xdr:cNvPr id="36" name="Text Box 45"/>
        <xdr:cNvSpPr txBox="1">
          <a:spLocks noChangeArrowheads="1"/>
        </xdr:cNvSpPr>
      </xdr:nvSpPr>
      <xdr:spPr bwMode="auto">
        <a:xfrm>
          <a:off x="908537" y="5444637"/>
          <a:ext cx="637443" cy="576628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4</xdr:col>
      <xdr:colOff>219075</xdr:colOff>
      <xdr:row>24</xdr:row>
      <xdr:rowOff>19050</xdr:rowOff>
    </xdr:from>
    <xdr:to>
      <xdr:col>4</xdr:col>
      <xdr:colOff>219075</xdr:colOff>
      <xdr:row>29</xdr:row>
      <xdr:rowOff>152400</xdr:rowOff>
    </xdr:to>
    <xdr:sp macro="" textlink="">
      <xdr:nvSpPr>
        <xdr:cNvPr id="37" name="Line 46"/>
        <xdr:cNvSpPr>
          <a:spLocks noChangeShapeType="1"/>
        </xdr:cNvSpPr>
      </xdr:nvSpPr>
      <xdr:spPr bwMode="auto">
        <a:xfrm>
          <a:off x="1209675" y="5219700"/>
          <a:ext cx="0" cy="12763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27</xdr:row>
      <xdr:rowOff>104776</xdr:rowOff>
    </xdr:from>
    <xdr:to>
      <xdr:col>5</xdr:col>
      <xdr:colOff>247650</xdr:colOff>
      <xdr:row>28</xdr:row>
      <xdr:rowOff>95251</xdr:rowOff>
    </xdr:to>
    <xdr:sp macro="" textlink="">
      <xdr:nvSpPr>
        <xdr:cNvPr id="38" name="Line 47"/>
        <xdr:cNvSpPr>
          <a:spLocks noChangeShapeType="1"/>
        </xdr:cNvSpPr>
      </xdr:nvSpPr>
      <xdr:spPr bwMode="auto">
        <a:xfrm>
          <a:off x="1522535" y="6068891"/>
          <a:ext cx="0" cy="2176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38</xdr:row>
      <xdr:rowOff>133350</xdr:rowOff>
    </xdr:from>
    <xdr:to>
      <xdr:col>13</xdr:col>
      <xdr:colOff>190500</xdr:colOff>
      <xdr:row>41</xdr:row>
      <xdr:rowOff>28575</xdr:rowOff>
    </xdr:to>
    <xdr:sp macro="" textlink="">
      <xdr:nvSpPr>
        <xdr:cNvPr id="39" name="Text Box 48"/>
        <xdr:cNvSpPr txBox="1">
          <a:spLocks noChangeArrowheads="1"/>
        </xdr:cNvSpPr>
      </xdr:nvSpPr>
      <xdr:spPr bwMode="auto">
        <a:xfrm>
          <a:off x="2257425" y="8534400"/>
          <a:ext cx="1209675" cy="581025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11</xdr:col>
      <xdr:colOff>142875</xdr:colOff>
      <xdr:row>38</xdr:row>
      <xdr:rowOff>28575</xdr:rowOff>
    </xdr:from>
    <xdr:to>
      <xdr:col>11</xdr:col>
      <xdr:colOff>142875</xdr:colOff>
      <xdr:row>43</xdr:row>
      <xdr:rowOff>190500</xdr:rowOff>
    </xdr:to>
    <xdr:sp macro="" textlink="">
      <xdr:nvSpPr>
        <xdr:cNvPr id="40" name="Line 49"/>
        <xdr:cNvSpPr>
          <a:spLocks noChangeShapeType="1"/>
        </xdr:cNvSpPr>
      </xdr:nvSpPr>
      <xdr:spPr bwMode="auto">
        <a:xfrm>
          <a:off x="2847975" y="8429625"/>
          <a:ext cx="0" cy="1304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31</xdr:row>
      <xdr:rowOff>161925</xdr:rowOff>
    </xdr:from>
    <xdr:to>
      <xdr:col>6</xdr:col>
      <xdr:colOff>114300</xdr:colOff>
      <xdr:row>34</xdr:row>
      <xdr:rowOff>57150</xdr:rowOff>
    </xdr:to>
    <xdr:sp macro="" textlink="">
      <xdr:nvSpPr>
        <xdr:cNvPr id="41" name="Text Box 50"/>
        <xdr:cNvSpPr txBox="1">
          <a:spLocks noChangeArrowheads="1"/>
        </xdr:cNvSpPr>
      </xdr:nvSpPr>
      <xdr:spPr bwMode="auto">
        <a:xfrm>
          <a:off x="771525" y="6962775"/>
          <a:ext cx="904875" cy="581025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4</xdr:col>
      <xdr:colOff>219075</xdr:colOff>
      <xdr:row>31</xdr:row>
      <xdr:rowOff>19050</xdr:rowOff>
    </xdr:from>
    <xdr:to>
      <xdr:col>4</xdr:col>
      <xdr:colOff>219075</xdr:colOff>
      <xdr:row>37</xdr:row>
      <xdr:rowOff>14653</xdr:rowOff>
    </xdr:to>
    <xdr:sp macro="" textlink="">
      <xdr:nvSpPr>
        <xdr:cNvPr id="42" name="Line 51"/>
        <xdr:cNvSpPr>
          <a:spLocks noChangeShapeType="1"/>
        </xdr:cNvSpPr>
      </xdr:nvSpPr>
      <xdr:spPr bwMode="auto">
        <a:xfrm>
          <a:off x="1208210" y="6891704"/>
          <a:ext cx="0" cy="1358411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35</xdr:row>
      <xdr:rowOff>194163</xdr:rowOff>
    </xdr:from>
    <xdr:to>
      <xdr:col>8</xdr:col>
      <xdr:colOff>257175</xdr:colOff>
      <xdr:row>35</xdr:row>
      <xdr:rowOff>194163</xdr:rowOff>
    </xdr:to>
    <xdr:sp macro="" textlink="">
      <xdr:nvSpPr>
        <xdr:cNvPr id="43" name="Line 52"/>
        <xdr:cNvSpPr>
          <a:spLocks noChangeShapeType="1"/>
        </xdr:cNvSpPr>
      </xdr:nvSpPr>
      <xdr:spPr bwMode="auto">
        <a:xfrm>
          <a:off x="1684460" y="797535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257175</xdr:colOff>
      <xdr:row>34</xdr:row>
      <xdr:rowOff>104775</xdr:rowOff>
    </xdr:from>
    <xdr:to>
      <xdr:col>8</xdr:col>
      <xdr:colOff>257175</xdr:colOff>
      <xdr:row>36</xdr:row>
      <xdr:rowOff>0</xdr:rowOff>
    </xdr:to>
    <xdr:sp macro="" textlink="">
      <xdr:nvSpPr>
        <xdr:cNvPr id="45" name="Line 54"/>
        <xdr:cNvSpPr>
          <a:spLocks noChangeShapeType="1"/>
        </xdr:cNvSpPr>
      </xdr:nvSpPr>
      <xdr:spPr bwMode="auto">
        <a:xfrm>
          <a:off x="2105025" y="75914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34</xdr:row>
      <xdr:rowOff>104775</xdr:rowOff>
    </xdr:from>
    <xdr:to>
      <xdr:col>6</xdr:col>
      <xdr:colOff>114300</xdr:colOff>
      <xdr:row>36</xdr:row>
      <xdr:rowOff>0</xdr:rowOff>
    </xdr:to>
    <xdr:sp macro="" textlink="">
      <xdr:nvSpPr>
        <xdr:cNvPr id="46" name="Line 55"/>
        <xdr:cNvSpPr>
          <a:spLocks noChangeShapeType="1"/>
        </xdr:cNvSpPr>
      </xdr:nvSpPr>
      <xdr:spPr bwMode="auto">
        <a:xfrm>
          <a:off x="1676400" y="75914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29</xdr:row>
      <xdr:rowOff>104775</xdr:rowOff>
    </xdr:from>
    <xdr:to>
      <xdr:col>9</xdr:col>
      <xdr:colOff>114300</xdr:colOff>
      <xdr:row>29</xdr:row>
      <xdr:rowOff>104775</xdr:rowOff>
    </xdr:to>
    <xdr:sp macro="" textlink="">
      <xdr:nvSpPr>
        <xdr:cNvPr id="47" name="Line 56"/>
        <xdr:cNvSpPr>
          <a:spLocks noChangeShapeType="1"/>
        </xdr:cNvSpPr>
      </xdr:nvSpPr>
      <xdr:spPr bwMode="auto">
        <a:xfrm>
          <a:off x="1209675" y="64484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28</xdr:row>
      <xdr:rowOff>161925</xdr:rowOff>
    </xdr:from>
    <xdr:to>
      <xdr:col>8</xdr:col>
      <xdr:colOff>104775</xdr:colOff>
      <xdr:row>29</xdr:row>
      <xdr:rowOff>171450</xdr:rowOff>
    </xdr:to>
    <xdr:sp macro="" textlink="">
      <xdr:nvSpPr>
        <xdr:cNvPr id="48" name="Text Box 57"/>
        <xdr:cNvSpPr txBox="1">
          <a:spLocks noChangeArrowheads="1"/>
        </xdr:cNvSpPr>
      </xdr:nvSpPr>
      <xdr:spPr bwMode="auto">
        <a:xfrm>
          <a:off x="1590675" y="6276975"/>
          <a:ext cx="361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Ｗn</a:t>
          </a:r>
        </a:p>
      </xdr:txBody>
    </xdr:sp>
    <xdr:clientData/>
  </xdr:twoCellAnchor>
  <xdr:twoCellAnchor>
    <xdr:from>
      <xdr:col>2</xdr:col>
      <xdr:colOff>200025</xdr:colOff>
      <xdr:row>38</xdr:row>
      <xdr:rowOff>133350</xdr:rowOff>
    </xdr:from>
    <xdr:to>
      <xdr:col>6</xdr:col>
      <xdr:colOff>266700</xdr:colOff>
      <xdr:row>41</xdr:row>
      <xdr:rowOff>28575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619125" y="8534400"/>
          <a:ext cx="1209675" cy="581025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4</xdr:col>
      <xdr:colOff>219075</xdr:colOff>
      <xdr:row>38</xdr:row>
      <xdr:rowOff>47625</xdr:rowOff>
    </xdr:from>
    <xdr:to>
      <xdr:col>4</xdr:col>
      <xdr:colOff>219075</xdr:colOff>
      <xdr:row>43</xdr:row>
      <xdr:rowOff>200025</xdr:rowOff>
    </xdr:to>
    <xdr:sp macro="" textlink="">
      <xdr:nvSpPr>
        <xdr:cNvPr id="50" name="Line 59"/>
        <xdr:cNvSpPr>
          <a:spLocks noChangeShapeType="1"/>
        </xdr:cNvSpPr>
      </xdr:nvSpPr>
      <xdr:spPr bwMode="auto">
        <a:xfrm>
          <a:off x="1209675" y="8448675"/>
          <a:ext cx="0" cy="12954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36</xdr:row>
      <xdr:rowOff>146538</xdr:rowOff>
    </xdr:from>
    <xdr:to>
      <xdr:col>10</xdr:col>
      <xdr:colOff>142875</xdr:colOff>
      <xdr:row>36</xdr:row>
      <xdr:rowOff>146538</xdr:rowOff>
    </xdr:to>
    <xdr:sp macro="" textlink="">
      <xdr:nvSpPr>
        <xdr:cNvPr id="51" name="Line 60"/>
        <xdr:cNvSpPr>
          <a:spLocks noChangeShapeType="1"/>
        </xdr:cNvSpPr>
      </xdr:nvSpPr>
      <xdr:spPr bwMode="auto">
        <a:xfrm>
          <a:off x="1217735" y="8154865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35</xdr:row>
      <xdr:rowOff>181707</xdr:rowOff>
    </xdr:from>
    <xdr:to>
      <xdr:col>9</xdr:col>
      <xdr:colOff>9525</xdr:colOff>
      <xdr:row>36</xdr:row>
      <xdr:rowOff>191232</xdr:rowOff>
    </xdr:to>
    <xdr:sp macro="" textlink="">
      <xdr:nvSpPr>
        <xdr:cNvPr id="52" name="Text Box 61"/>
        <xdr:cNvSpPr txBox="1">
          <a:spLocks noChangeArrowheads="1"/>
        </xdr:cNvSpPr>
      </xdr:nvSpPr>
      <xdr:spPr bwMode="auto">
        <a:xfrm>
          <a:off x="1779710" y="7962899"/>
          <a:ext cx="361950" cy="23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Ｗn</a:t>
          </a:r>
        </a:p>
      </xdr:txBody>
    </xdr:sp>
    <xdr:clientData/>
  </xdr:twoCellAnchor>
  <xdr:twoCellAnchor>
    <xdr:from>
      <xdr:col>7</xdr:col>
      <xdr:colOff>12455</xdr:colOff>
      <xdr:row>19</xdr:row>
      <xdr:rowOff>209550</xdr:rowOff>
    </xdr:from>
    <xdr:to>
      <xdr:col>7</xdr:col>
      <xdr:colOff>12455</xdr:colOff>
      <xdr:row>21</xdr:row>
      <xdr:rowOff>104775</xdr:rowOff>
    </xdr:to>
    <xdr:sp macro="" textlink="">
      <xdr:nvSpPr>
        <xdr:cNvPr id="53" name="Line 62"/>
        <xdr:cNvSpPr>
          <a:spLocks noChangeShapeType="1"/>
        </xdr:cNvSpPr>
      </xdr:nvSpPr>
      <xdr:spPr bwMode="auto">
        <a:xfrm>
          <a:off x="1858840" y="4356588"/>
          <a:ext cx="0" cy="3494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17</xdr:row>
      <xdr:rowOff>47625</xdr:rowOff>
    </xdr:from>
    <xdr:to>
      <xdr:col>5</xdr:col>
      <xdr:colOff>142875</xdr:colOff>
      <xdr:row>19</xdr:row>
      <xdr:rowOff>171450</xdr:rowOff>
    </xdr:to>
    <xdr:sp macro="" textlink="">
      <xdr:nvSpPr>
        <xdr:cNvPr id="54" name="Text Box 63"/>
        <xdr:cNvSpPr txBox="1">
          <a:spLocks noChangeArrowheads="1"/>
        </xdr:cNvSpPr>
      </xdr:nvSpPr>
      <xdr:spPr bwMode="auto">
        <a:xfrm>
          <a:off x="1009650" y="3648075"/>
          <a:ext cx="409575" cy="581025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4</xdr:col>
      <xdr:colOff>219075</xdr:colOff>
      <xdr:row>16</xdr:row>
      <xdr:rowOff>28575</xdr:rowOff>
    </xdr:from>
    <xdr:to>
      <xdr:col>4</xdr:col>
      <xdr:colOff>219075</xdr:colOff>
      <xdr:row>22</xdr:row>
      <xdr:rowOff>133350</xdr:rowOff>
    </xdr:to>
    <xdr:sp macro="" textlink="">
      <xdr:nvSpPr>
        <xdr:cNvPr id="55" name="Line 64"/>
        <xdr:cNvSpPr>
          <a:spLocks noChangeShapeType="1"/>
        </xdr:cNvSpPr>
      </xdr:nvSpPr>
      <xdr:spPr bwMode="auto">
        <a:xfrm>
          <a:off x="1209675" y="3400425"/>
          <a:ext cx="0" cy="1476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14653</xdr:colOff>
      <xdr:row>17</xdr:row>
      <xdr:rowOff>47625</xdr:rowOff>
    </xdr:from>
    <xdr:to>
      <xdr:col>10</xdr:col>
      <xdr:colOff>28575</xdr:colOff>
      <xdr:row>19</xdr:row>
      <xdr:rowOff>171450</xdr:rowOff>
    </xdr:to>
    <xdr:sp macro="" textlink="">
      <xdr:nvSpPr>
        <xdr:cNvPr id="56" name="Text Box 65"/>
        <xdr:cNvSpPr txBox="1">
          <a:spLocks noChangeArrowheads="1"/>
        </xdr:cNvSpPr>
      </xdr:nvSpPr>
      <xdr:spPr bwMode="auto">
        <a:xfrm>
          <a:off x="1861038" y="3740394"/>
          <a:ext cx="622056" cy="578094"/>
        </a:xfrm>
        <a:prstGeom prst="rect">
          <a:avLst/>
        </a:prstGeom>
        <a:solidFill>
          <a:schemeClr val="tx1">
            <a:lumMod val="50000"/>
            <a:lumOff val="50000"/>
            <a:alpha val="25000"/>
          </a:schemeClr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</xdr:sp>
    <xdr:clientData/>
  </xdr:twoCellAnchor>
  <xdr:twoCellAnchor>
    <xdr:from>
      <xdr:col>9</xdr:col>
      <xdr:colOff>0</xdr:colOff>
      <xdr:row>16</xdr:row>
      <xdr:rowOff>66675</xdr:rowOff>
    </xdr:from>
    <xdr:to>
      <xdr:col>9</xdr:col>
      <xdr:colOff>0</xdr:colOff>
      <xdr:row>22</xdr:row>
      <xdr:rowOff>133350</xdr:rowOff>
    </xdr:to>
    <xdr:sp macro="" textlink="">
      <xdr:nvSpPr>
        <xdr:cNvPr id="57" name="Line 66"/>
        <xdr:cNvSpPr>
          <a:spLocks noChangeShapeType="1"/>
        </xdr:cNvSpPr>
      </xdr:nvSpPr>
      <xdr:spPr bwMode="auto">
        <a:xfrm>
          <a:off x="2133600" y="34385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19</xdr:row>
      <xdr:rowOff>209550</xdr:rowOff>
    </xdr:from>
    <xdr:to>
      <xdr:col>5</xdr:col>
      <xdr:colOff>142875</xdr:colOff>
      <xdr:row>21</xdr:row>
      <xdr:rowOff>104775</xdr:rowOff>
    </xdr:to>
    <xdr:sp macro="" textlink="">
      <xdr:nvSpPr>
        <xdr:cNvPr id="58" name="Line 67"/>
        <xdr:cNvSpPr>
          <a:spLocks noChangeShapeType="1"/>
        </xdr:cNvSpPr>
      </xdr:nvSpPr>
      <xdr:spPr bwMode="auto">
        <a:xfrm>
          <a:off x="1419225" y="426720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142874</xdr:colOff>
      <xdr:row>20</xdr:row>
      <xdr:rowOff>211749</xdr:rowOff>
    </xdr:from>
    <xdr:to>
      <xdr:col>7</xdr:col>
      <xdr:colOff>21979</xdr:colOff>
      <xdr:row>20</xdr:row>
      <xdr:rowOff>211749</xdr:rowOff>
    </xdr:to>
    <xdr:sp macro="" textlink="">
      <xdr:nvSpPr>
        <xdr:cNvPr id="59" name="Line 68"/>
        <xdr:cNvSpPr>
          <a:spLocks noChangeShapeType="1"/>
        </xdr:cNvSpPr>
      </xdr:nvSpPr>
      <xdr:spPr bwMode="auto">
        <a:xfrm>
          <a:off x="1417759" y="4585922"/>
          <a:ext cx="4506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6</xdr:row>
      <xdr:rowOff>66675</xdr:rowOff>
    </xdr:from>
    <xdr:to>
      <xdr:col>4</xdr:col>
      <xdr:colOff>123825</xdr:colOff>
      <xdr:row>12</xdr:row>
      <xdr:rowOff>133350</xdr:rowOff>
    </xdr:to>
    <xdr:sp macro="" textlink="">
      <xdr:nvSpPr>
        <xdr:cNvPr id="61" name="Line 70"/>
        <xdr:cNvSpPr>
          <a:spLocks noChangeShapeType="1"/>
        </xdr:cNvSpPr>
      </xdr:nvSpPr>
      <xdr:spPr bwMode="auto">
        <a:xfrm>
          <a:off x="1114425" y="11525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22</xdr:row>
      <xdr:rowOff>28575</xdr:rowOff>
    </xdr:from>
    <xdr:to>
      <xdr:col>9</xdr:col>
      <xdr:colOff>0</xdr:colOff>
      <xdr:row>22</xdr:row>
      <xdr:rowOff>28575</xdr:rowOff>
    </xdr:to>
    <xdr:sp macro="" textlink="">
      <xdr:nvSpPr>
        <xdr:cNvPr id="62" name="Line 71"/>
        <xdr:cNvSpPr>
          <a:spLocks noChangeShapeType="1"/>
        </xdr:cNvSpPr>
      </xdr:nvSpPr>
      <xdr:spPr bwMode="auto">
        <a:xfrm>
          <a:off x="1209675" y="4772025"/>
          <a:ext cx="923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21</xdr:row>
      <xdr:rowOff>85725</xdr:rowOff>
    </xdr:from>
    <xdr:to>
      <xdr:col>8</xdr:col>
      <xdr:colOff>47625</xdr:colOff>
      <xdr:row>22</xdr:row>
      <xdr:rowOff>95250</xdr:rowOff>
    </xdr:to>
    <xdr:sp macro="" textlink="">
      <xdr:nvSpPr>
        <xdr:cNvPr id="63" name="Text Box 72"/>
        <xdr:cNvSpPr txBox="1">
          <a:spLocks noChangeArrowheads="1"/>
        </xdr:cNvSpPr>
      </xdr:nvSpPr>
      <xdr:spPr bwMode="auto">
        <a:xfrm>
          <a:off x="1533525" y="4600575"/>
          <a:ext cx="3619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Ｗn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view="pageBreakPreview" zoomScale="130" zoomScaleNormal="130" zoomScaleSheetLayoutView="130" workbookViewId="0">
      <selection sqref="A1:A51"/>
    </sheetView>
  </sheetViews>
  <sheetFormatPr defaultRowHeight="13.5" x14ac:dyDescent="0.15"/>
  <cols>
    <col min="1" max="1" width="2.125" style="3" customWidth="1"/>
    <col min="2" max="2" width="3.375" style="3" customWidth="1"/>
    <col min="3" max="7" width="3.75" style="3" customWidth="1"/>
    <col min="8" max="9" width="2.125" style="3" customWidth="1"/>
    <col min="10" max="27" width="3.75" style="3" customWidth="1"/>
    <col min="28" max="16384" width="9" style="3"/>
  </cols>
  <sheetData>
    <row r="1" spans="1:27" ht="13.5" customHeight="1" x14ac:dyDescent="0.15">
      <c r="A1" s="76" t="s">
        <v>0</v>
      </c>
      <c r="B1" s="2" t="s">
        <v>1</v>
      </c>
      <c r="C1" s="2"/>
      <c r="D1" s="2"/>
      <c r="E1" s="2"/>
      <c r="F1" s="2"/>
      <c r="G1" s="2"/>
      <c r="H1" s="2"/>
      <c r="W1" s="4"/>
      <c r="X1" s="5" t="s">
        <v>2</v>
      </c>
      <c r="Y1" s="71">
        <f ca="1">NOW()</f>
        <v>43917.079541550927</v>
      </c>
      <c r="Z1" s="71"/>
      <c r="AA1" s="71"/>
    </row>
    <row r="2" spans="1:27" ht="12.75" customHeight="1" x14ac:dyDescent="0.25">
      <c r="A2" s="76"/>
      <c r="B2" s="6"/>
      <c r="C2" s="6"/>
      <c r="D2" s="6"/>
      <c r="E2" s="6"/>
      <c r="F2" s="6"/>
      <c r="G2" s="6"/>
      <c r="H2" s="6"/>
      <c r="I2" s="6"/>
      <c r="J2" s="7"/>
      <c r="K2" s="7" t="s">
        <v>11</v>
      </c>
      <c r="N2" s="6"/>
      <c r="O2" s="6"/>
      <c r="P2" s="6"/>
      <c r="Q2" s="6"/>
      <c r="R2" s="6"/>
      <c r="X2" s="5" t="s">
        <v>3</v>
      </c>
      <c r="Y2" s="72" t="s">
        <v>9</v>
      </c>
      <c r="Z2" s="72"/>
      <c r="AA2" s="72"/>
    </row>
    <row r="3" spans="1:27" ht="12" customHeight="1" x14ac:dyDescent="0.25">
      <c r="A3" s="76"/>
      <c r="B3" s="6"/>
      <c r="C3" s="6"/>
      <c r="D3" s="6"/>
      <c r="E3" s="6"/>
      <c r="F3" s="6"/>
      <c r="G3" s="6"/>
      <c r="H3" s="6"/>
      <c r="I3" s="6"/>
      <c r="J3" s="7"/>
      <c r="K3" s="7" t="s">
        <v>10</v>
      </c>
      <c r="N3" s="6"/>
      <c r="O3" s="6"/>
      <c r="P3" s="6"/>
      <c r="Q3" s="6"/>
      <c r="R3" s="6"/>
      <c r="V3" s="8"/>
      <c r="W3" s="9"/>
      <c r="X3" s="10" t="s">
        <v>4</v>
      </c>
      <c r="Y3" s="11" t="s">
        <v>5</v>
      </c>
      <c r="Z3" s="9"/>
      <c r="AA3" s="6"/>
    </row>
    <row r="4" spans="1:27" ht="15" customHeight="1" x14ac:dyDescent="0.15">
      <c r="A4" s="76"/>
      <c r="I4" s="6"/>
      <c r="J4" s="12" t="s">
        <v>6</v>
      </c>
      <c r="K4" s="13"/>
      <c r="L4" s="6"/>
      <c r="M4" s="6"/>
      <c r="N4" s="6"/>
      <c r="O4" s="6"/>
      <c r="P4" s="6"/>
      <c r="Q4" s="6"/>
      <c r="R4" s="14"/>
      <c r="S4" s="6"/>
      <c r="T4" s="6"/>
      <c r="U4" s="6"/>
      <c r="V4" s="15"/>
      <c r="W4" s="16"/>
      <c r="X4" s="17" t="s">
        <v>7</v>
      </c>
      <c r="Y4" s="18" t="s">
        <v>8</v>
      </c>
      <c r="Z4" s="16"/>
      <c r="AA4" s="6"/>
    </row>
    <row r="5" spans="1:27" ht="23.25" customHeight="1" x14ac:dyDescent="0.45">
      <c r="A5" s="76"/>
      <c r="B5" s="19">
        <v>1</v>
      </c>
      <c r="C5" s="20"/>
      <c r="D5" s="21" t="s">
        <v>12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</row>
    <row r="6" spans="1:27" ht="18" customHeight="1" x14ac:dyDescent="0.4">
      <c r="A6" s="76"/>
      <c r="B6" s="24">
        <v>2</v>
      </c>
      <c r="C6" s="25"/>
      <c r="D6" s="22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tr">
        <f>IF(N7&lt;&gt;"",""," 　↓任意の数値を入れて下さい")</f>
        <v/>
      </c>
      <c r="O6" s="26"/>
      <c r="P6" s="26"/>
      <c r="Q6" s="26"/>
      <c r="R6" s="26"/>
      <c r="S6" s="26"/>
      <c r="T6" s="22"/>
      <c r="U6" s="22"/>
      <c r="V6" s="22"/>
      <c r="W6" s="22"/>
      <c r="X6" s="22"/>
      <c r="Y6" s="22"/>
      <c r="Z6" s="22"/>
      <c r="AA6" s="23"/>
    </row>
    <row r="7" spans="1:27" ht="18" customHeight="1" thickBot="1" x14ac:dyDescent="0.45">
      <c r="A7" s="76"/>
      <c r="B7" s="24">
        <v>3</v>
      </c>
      <c r="C7" s="28"/>
      <c r="D7" s="28"/>
      <c r="E7" s="28"/>
      <c r="F7" s="28"/>
      <c r="G7" s="36"/>
      <c r="H7" s="36"/>
      <c r="I7" s="28"/>
      <c r="J7" s="28"/>
      <c r="K7" s="28"/>
      <c r="L7" s="29"/>
      <c r="M7" s="30" t="s">
        <v>51</v>
      </c>
      <c r="N7" s="73">
        <v>135</v>
      </c>
      <c r="O7" s="73"/>
      <c r="P7" s="31" t="s">
        <v>64</v>
      </c>
      <c r="Q7" s="28"/>
      <c r="R7" s="28"/>
      <c r="S7" s="28"/>
      <c r="T7" s="54" t="str">
        <f>IF(N7="","","Ｌｎ＝"&amp;N7+12&amp;"＋(23×ｎ) mm")</f>
        <v>Ｌｎ＝147＋(23×ｎ) mm</v>
      </c>
      <c r="U7" s="28"/>
      <c r="V7" s="28"/>
      <c r="W7" s="28"/>
      <c r="X7" s="28"/>
      <c r="Y7" s="28"/>
      <c r="Z7" s="28"/>
      <c r="AA7" s="33"/>
    </row>
    <row r="8" spans="1:27" ht="18" customHeight="1" thickTop="1" x14ac:dyDescent="0.2">
      <c r="A8" s="76"/>
      <c r="B8" s="34">
        <v>4</v>
      </c>
      <c r="C8" s="28"/>
      <c r="D8" s="28"/>
      <c r="E8" s="28"/>
      <c r="F8" s="28"/>
      <c r="G8" s="63"/>
      <c r="H8" s="64"/>
      <c r="I8" s="28"/>
      <c r="J8" s="28"/>
      <c r="K8" s="28"/>
      <c r="L8" s="28"/>
      <c r="M8" s="28"/>
      <c r="N8" s="28"/>
      <c r="O8" s="28"/>
      <c r="P8" s="35"/>
      <c r="Q8" s="28"/>
      <c r="R8" s="28"/>
      <c r="S8" s="28"/>
      <c r="T8" s="36"/>
      <c r="U8" s="36"/>
      <c r="V8" s="36"/>
      <c r="W8" s="36"/>
      <c r="X8" s="36"/>
      <c r="Y8" s="36"/>
      <c r="Z8" s="36"/>
      <c r="AA8" s="33"/>
    </row>
    <row r="9" spans="1:27" ht="18" customHeight="1" x14ac:dyDescent="0.4">
      <c r="A9" s="76"/>
      <c r="B9" s="34">
        <v>5</v>
      </c>
      <c r="C9" s="28"/>
      <c r="D9" s="28"/>
      <c r="E9" s="28"/>
      <c r="F9" s="28"/>
      <c r="G9" s="65"/>
      <c r="H9" s="66"/>
      <c r="I9" s="28"/>
      <c r="J9" s="28"/>
      <c r="K9" s="28"/>
      <c r="L9" s="37" t="s">
        <v>14</v>
      </c>
      <c r="M9" s="28"/>
      <c r="N9" s="28"/>
      <c r="O9" s="28"/>
      <c r="P9" s="39" t="s">
        <v>71</v>
      </c>
      <c r="Q9" s="74">
        <f>IF($N$7="","",$N$7+70/2)</f>
        <v>170</v>
      </c>
      <c r="R9" s="74"/>
      <c r="S9" s="74"/>
      <c r="T9" s="55" t="s">
        <v>34</v>
      </c>
      <c r="U9" s="56"/>
      <c r="V9" s="56"/>
      <c r="W9" s="56"/>
      <c r="X9" s="56"/>
      <c r="Y9" s="60" t="s">
        <v>35</v>
      </c>
      <c r="Z9" s="38"/>
      <c r="AA9" s="33"/>
    </row>
    <row r="10" spans="1:27" ht="18" customHeight="1" thickBot="1" x14ac:dyDescent="0.45">
      <c r="A10" s="76"/>
      <c r="B10" s="34">
        <v>6</v>
      </c>
      <c r="C10" s="28"/>
      <c r="D10" s="28"/>
      <c r="E10" s="28"/>
      <c r="F10" s="28"/>
      <c r="G10" s="67"/>
      <c r="H10" s="68"/>
      <c r="I10" s="28"/>
      <c r="J10" s="28"/>
      <c r="K10" s="28"/>
      <c r="L10" s="28" t="s">
        <v>15</v>
      </c>
      <c r="M10" s="28"/>
      <c r="N10" s="28"/>
      <c r="O10" s="28"/>
      <c r="P10" s="39" t="s">
        <v>46</v>
      </c>
      <c r="Q10" s="74">
        <f>IF($N$7="","",$N$7+116/2)</f>
        <v>193</v>
      </c>
      <c r="R10" s="74"/>
      <c r="S10" s="74"/>
      <c r="T10" s="57" t="s">
        <v>36</v>
      </c>
      <c r="U10" s="28"/>
      <c r="V10" s="28"/>
      <c r="W10" s="28"/>
      <c r="X10" s="28"/>
      <c r="Y10" s="61" t="s">
        <v>37</v>
      </c>
      <c r="Z10" s="40"/>
      <c r="AA10" s="33"/>
    </row>
    <row r="11" spans="1:27" ht="18" customHeight="1" thickTop="1" x14ac:dyDescent="0.4">
      <c r="A11" s="76"/>
      <c r="B11" s="34">
        <v>7</v>
      </c>
      <c r="C11" s="28"/>
      <c r="D11" s="28"/>
      <c r="E11" s="75" t="s">
        <v>72</v>
      </c>
      <c r="F11" s="75"/>
      <c r="G11" s="43"/>
      <c r="H11" s="43"/>
      <c r="I11" s="28"/>
      <c r="J11" s="28"/>
      <c r="K11" s="28"/>
      <c r="L11" s="28" t="s">
        <v>16</v>
      </c>
      <c r="M11" s="28"/>
      <c r="N11" s="28"/>
      <c r="O11" s="28"/>
      <c r="P11" s="39" t="s">
        <v>47</v>
      </c>
      <c r="Q11" s="74">
        <f>IF($N$7="","",$N$7+162/2)</f>
        <v>216</v>
      </c>
      <c r="R11" s="74"/>
      <c r="S11" s="74"/>
      <c r="T11" s="57" t="s">
        <v>38</v>
      </c>
      <c r="U11" s="28"/>
      <c r="V11" s="28"/>
      <c r="W11" s="28"/>
      <c r="X11" s="28"/>
      <c r="Y11" s="61" t="s">
        <v>39</v>
      </c>
      <c r="Z11" s="40"/>
      <c r="AA11" s="33"/>
    </row>
    <row r="12" spans="1:27" ht="18" customHeight="1" x14ac:dyDescent="0.4">
      <c r="A12" s="76"/>
      <c r="B12" s="34">
        <v>8</v>
      </c>
      <c r="C12" s="28"/>
      <c r="D12" s="28"/>
      <c r="E12" s="28"/>
      <c r="F12" s="28"/>
      <c r="G12" s="28"/>
      <c r="H12" s="28"/>
      <c r="I12" s="28"/>
      <c r="J12" s="28"/>
      <c r="K12" s="28"/>
      <c r="L12" s="28" t="s">
        <v>17</v>
      </c>
      <c r="M12" s="28"/>
      <c r="N12" s="28"/>
      <c r="O12" s="28"/>
      <c r="P12" s="39" t="s">
        <v>48</v>
      </c>
      <c r="Q12" s="74">
        <f>IF($N$7="","",$N$7+208/2)</f>
        <v>239</v>
      </c>
      <c r="R12" s="74"/>
      <c r="S12" s="74"/>
      <c r="T12" s="57" t="s">
        <v>40</v>
      </c>
      <c r="U12" s="28"/>
      <c r="V12" s="28"/>
      <c r="W12" s="28"/>
      <c r="X12" s="28"/>
      <c r="Y12" s="61" t="s">
        <v>41</v>
      </c>
      <c r="Z12" s="40"/>
      <c r="AA12" s="33"/>
    </row>
    <row r="13" spans="1:27" ht="18" customHeight="1" x14ac:dyDescent="0.4">
      <c r="A13" s="76"/>
      <c r="B13" s="34">
        <v>9</v>
      </c>
      <c r="C13" s="28"/>
      <c r="D13" s="28"/>
      <c r="E13" s="28"/>
      <c r="F13" s="28"/>
      <c r="G13" s="28"/>
      <c r="H13" s="28"/>
      <c r="I13" s="28"/>
      <c r="J13" s="28"/>
      <c r="K13" s="28"/>
      <c r="L13" s="28" t="s">
        <v>18</v>
      </c>
      <c r="M13" s="28"/>
      <c r="N13" s="28"/>
      <c r="O13" s="28"/>
      <c r="P13" s="39" t="s">
        <v>49</v>
      </c>
      <c r="Q13" s="74">
        <f>IF($N$7="","",$N$7+254/2)</f>
        <v>262</v>
      </c>
      <c r="R13" s="74"/>
      <c r="S13" s="74"/>
      <c r="T13" s="57" t="s">
        <v>42</v>
      </c>
      <c r="U13" s="28"/>
      <c r="V13" s="28"/>
      <c r="W13" s="28"/>
      <c r="X13" s="28"/>
      <c r="Y13" s="61" t="s">
        <v>43</v>
      </c>
      <c r="Z13" s="40"/>
      <c r="AA13" s="33"/>
    </row>
    <row r="14" spans="1:27" ht="18" customHeight="1" thickBot="1" x14ac:dyDescent="0.45">
      <c r="A14" s="76"/>
      <c r="B14" s="34">
        <v>10</v>
      </c>
      <c r="C14" s="28"/>
      <c r="D14" s="28"/>
      <c r="E14" s="28"/>
      <c r="F14" s="28"/>
      <c r="G14" s="28"/>
      <c r="H14" s="28"/>
      <c r="I14" s="28"/>
      <c r="J14" s="28"/>
      <c r="K14" s="41"/>
      <c r="L14" s="28" t="s">
        <v>19</v>
      </c>
      <c r="M14" s="28"/>
      <c r="N14" s="28"/>
      <c r="O14" s="28"/>
      <c r="P14" s="39" t="s">
        <v>50</v>
      </c>
      <c r="Q14" s="74">
        <f>IF($N$7="","",$N$7+300/2)</f>
        <v>285</v>
      </c>
      <c r="R14" s="74"/>
      <c r="S14" s="74"/>
      <c r="T14" s="58" t="s">
        <v>44</v>
      </c>
      <c r="U14" s="59"/>
      <c r="V14" s="59"/>
      <c r="W14" s="59"/>
      <c r="X14" s="59"/>
      <c r="Y14" s="62" t="s">
        <v>45</v>
      </c>
      <c r="Z14" s="42"/>
      <c r="AA14" s="33"/>
    </row>
    <row r="15" spans="1:27" ht="18" customHeight="1" thickTop="1" x14ac:dyDescent="0.2">
      <c r="A15" s="76"/>
      <c r="B15" s="34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43"/>
      <c r="Z15" s="28"/>
      <c r="AA15" s="33"/>
    </row>
    <row r="16" spans="1:27" ht="18" customHeight="1" x14ac:dyDescent="0.4">
      <c r="A16" s="76"/>
      <c r="B16" s="34">
        <v>12</v>
      </c>
      <c r="C16" s="28"/>
      <c r="D16" s="37" t="s">
        <v>20</v>
      </c>
      <c r="E16" s="28"/>
      <c r="F16" s="28"/>
      <c r="G16" s="28"/>
      <c r="H16" s="28"/>
      <c r="I16" s="28" t="s">
        <v>21</v>
      </c>
      <c r="J16" s="28"/>
      <c r="K16" s="28"/>
      <c r="L16" s="28"/>
      <c r="M16" s="30"/>
      <c r="N16" s="27"/>
      <c r="O16" s="27" t="str">
        <f>IF(O17&lt;&gt;"",""," 　↓任意の数値を入れて下さい")</f>
        <v/>
      </c>
      <c r="P16" s="28"/>
      <c r="Q16" s="28"/>
      <c r="R16" s="28"/>
      <c r="S16" s="28"/>
      <c r="T16" s="28"/>
      <c r="U16" s="28"/>
      <c r="V16" s="28"/>
      <c r="W16" s="28"/>
      <c r="X16" s="28"/>
      <c r="Y16" s="43"/>
      <c r="Z16" s="28"/>
      <c r="AA16" s="33"/>
    </row>
    <row r="17" spans="1:27" ht="18" customHeight="1" x14ac:dyDescent="0.4">
      <c r="A17" s="76"/>
      <c r="B17" s="34">
        <v>13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7"/>
      <c r="N17" s="30" t="s">
        <v>52</v>
      </c>
      <c r="O17" s="78">
        <v>80</v>
      </c>
      <c r="P17" s="78"/>
      <c r="Q17" s="31" t="s">
        <v>64</v>
      </c>
      <c r="R17" s="28"/>
      <c r="S17" s="28"/>
      <c r="T17" s="28"/>
      <c r="U17" s="28"/>
      <c r="V17" s="28"/>
      <c r="W17" s="28"/>
      <c r="X17" s="28"/>
      <c r="Y17" s="28"/>
      <c r="Z17" s="28"/>
      <c r="AA17" s="33"/>
    </row>
    <row r="18" spans="1:27" ht="18" customHeight="1" x14ac:dyDescent="0.4">
      <c r="A18" s="76"/>
      <c r="B18" s="34">
        <v>14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7" t="s">
        <v>14</v>
      </c>
      <c r="N18" s="28"/>
      <c r="O18" s="28"/>
      <c r="P18" s="28"/>
      <c r="Q18" s="44" t="s">
        <v>66</v>
      </c>
      <c r="R18" s="69">
        <f>IF($O$17="","",35+$O$17+70/2)</f>
        <v>150</v>
      </c>
      <c r="S18" s="69"/>
      <c r="T18" s="69"/>
      <c r="U18" s="54" t="str">
        <f>IF($O$17="","Wn＝??","Ｗｎ＝"&amp;$O$17+47&amp;"＋（２３×ｎ）mm")</f>
        <v>Ｗｎ＝127＋（２３×ｎ）mm</v>
      </c>
      <c r="V18" s="28"/>
      <c r="W18" s="28"/>
      <c r="X18" s="28"/>
      <c r="Y18" s="28"/>
      <c r="Z18" s="28"/>
      <c r="AA18" s="33"/>
    </row>
    <row r="19" spans="1:27" ht="18" customHeight="1" x14ac:dyDescent="0.4">
      <c r="A19" s="76"/>
      <c r="B19" s="34">
        <v>15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7" t="s">
        <v>22</v>
      </c>
      <c r="N19" s="28"/>
      <c r="O19" s="28"/>
      <c r="P19" s="28"/>
      <c r="Q19" s="44" t="s">
        <v>65</v>
      </c>
      <c r="R19" s="69">
        <f>IF($O$17="","",35+$O$17+116/2)</f>
        <v>173</v>
      </c>
      <c r="S19" s="69"/>
      <c r="T19" s="69"/>
      <c r="U19" s="28"/>
      <c r="V19" s="28"/>
      <c r="W19" s="28"/>
      <c r="X19" s="28"/>
      <c r="Y19" s="28"/>
      <c r="Z19" s="28"/>
      <c r="AA19" s="33"/>
    </row>
    <row r="20" spans="1:27" ht="18" customHeight="1" x14ac:dyDescent="0.4">
      <c r="A20" s="76"/>
      <c r="B20" s="34">
        <v>16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7" t="s">
        <v>23</v>
      </c>
      <c r="N20" s="28"/>
      <c r="O20" s="28"/>
      <c r="P20" s="28"/>
      <c r="Q20" s="44" t="s">
        <v>53</v>
      </c>
      <c r="R20" s="69">
        <f>IF($O$17="","",35+$O$17+162/2)</f>
        <v>196</v>
      </c>
      <c r="S20" s="69"/>
      <c r="T20" s="69"/>
      <c r="U20" s="28"/>
      <c r="V20" s="28"/>
      <c r="W20" s="28"/>
      <c r="X20" s="28"/>
      <c r="Y20" s="28"/>
      <c r="Z20" s="28"/>
      <c r="AA20" s="33"/>
    </row>
    <row r="21" spans="1:27" ht="18" customHeight="1" x14ac:dyDescent="0.4">
      <c r="A21" s="76"/>
      <c r="B21" s="34">
        <v>17</v>
      </c>
      <c r="C21" s="28"/>
      <c r="D21" s="28"/>
      <c r="E21" s="28"/>
      <c r="F21" s="70">
        <f>IF($O$17="","??",$O$17)</f>
        <v>80</v>
      </c>
      <c r="G21" s="70"/>
      <c r="H21" s="70"/>
      <c r="I21" s="45"/>
      <c r="J21" s="28"/>
      <c r="K21" s="28"/>
      <c r="L21" s="28"/>
      <c r="M21" s="37" t="s">
        <v>24</v>
      </c>
      <c r="N21" s="28"/>
      <c r="O21" s="28"/>
      <c r="P21" s="28"/>
      <c r="Q21" s="44" t="s">
        <v>54</v>
      </c>
      <c r="R21" s="69">
        <f>IF($O$17="","",35+$O$17+208/2)</f>
        <v>219</v>
      </c>
      <c r="S21" s="69"/>
      <c r="T21" s="69"/>
      <c r="U21" s="28"/>
      <c r="V21" s="28"/>
      <c r="W21" s="28"/>
      <c r="X21" s="28"/>
      <c r="Y21" s="28"/>
      <c r="Z21" s="28"/>
      <c r="AA21" s="33"/>
    </row>
    <row r="22" spans="1:27" ht="18" customHeight="1" x14ac:dyDescent="0.4">
      <c r="A22" s="76"/>
      <c r="B22" s="34">
        <v>18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7" t="s">
        <v>25</v>
      </c>
      <c r="N22" s="28"/>
      <c r="O22" s="28"/>
      <c r="P22" s="28"/>
      <c r="Q22" s="44" t="s">
        <v>55</v>
      </c>
      <c r="R22" s="69">
        <f>IF($O$17="","",35+$O$17+254/2)</f>
        <v>242</v>
      </c>
      <c r="S22" s="69"/>
      <c r="T22" s="69"/>
      <c r="U22" s="28"/>
      <c r="V22" s="28"/>
      <c r="W22" s="28"/>
      <c r="X22" s="28"/>
      <c r="Y22" s="28"/>
      <c r="Z22" s="28"/>
      <c r="AA22" s="33"/>
    </row>
    <row r="23" spans="1:27" ht="18" customHeight="1" x14ac:dyDescent="0.4">
      <c r="A23" s="76"/>
      <c r="B23" s="34">
        <v>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7" t="s">
        <v>26</v>
      </c>
      <c r="N23" s="28"/>
      <c r="O23" s="28"/>
      <c r="P23" s="28"/>
      <c r="Q23" s="44" t="s">
        <v>56</v>
      </c>
      <c r="R23" s="69">
        <f>IF($O$17="","",35+$O$17+300/2)</f>
        <v>265</v>
      </c>
      <c r="S23" s="69"/>
      <c r="T23" s="69"/>
      <c r="U23" s="28"/>
      <c r="V23" s="28"/>
      <c r="W23" s="28"/>
      <c r="X23" s="28"/>
      <c r="Y23" s="28"/>
      <c r="Z23" s="28"/>
      <c r="AA23" s="33"/>
    </row>
    <row r="24" spans="1:27" ht="18" customHeight="1" x14ac:dyDescent="0.4">
      <c r="A24" s="76"/>
      <c r="B24" s="34">
        <v>20</v>
      </c>
      <c r="C24" s="28"/>
      <c r="D24" s="37" t="s">
        <v>27</v>
      </c>
      <c r="E24" s="28"/>
      <c r="F24" s="28"/>
      <c r="G24" s="28"/>
      <c r="H24" s="28"/>
      <c r="I24" s="28" t="s">
        <v>28</v>
      </c>
      <c r="J24" s="28"/>
      <c r="K24" s="28"/>
      <c r="L24" s="28"/>
      <c r="M24" s="28"/>
      <c r="N24" s="28"/>
      <c r="O24" s="28"/>
      <c r="P24" s="28"/>
      <c r="Q24" s="35"/>
      <c r="R24" s="35"/>
      <c r="S24" s="28"/>
      <c r="T24" s="28"/>
      <c r="U24" s="28"/>
      <c r="V24" s="28"/>
      <c r="W24" s="28"/>
      <c r="X24" s="28"/>
      <c r="Y24" s="28"/>
      <c r="Z24" s="28"/>
      <c r="AA24" s="33"/>
    </row>
    <row r="25" spans="1:27" ht="18" customHeight="1" x14ac:dyDescent="0.4">
      <c r="A25" s="76"/>
      <c r="B25" s="34">
        <v>21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37"/>
      <c r="N25" s="37"/>
      <c r="O25" s="28"/>
      <c r="P25" s="28"/>
      <c r="Q25" s="28"/>
      <c r="R25" s="35"/>
      <c r="S25" s="28"/>
      <c r="T25" s="32"/>
      <c r="U25" s="54" t="str">
        <f>IF($O$17="","Wn＝??","Ｗｎ＝"&amp;$O$17+70&amp;" （２３×ｎ）mm")</f>
        <v>Ｗｎ＝150 （２３×ｎ）mm</v>
      </c>
      <c r="V25" s="28"/>
      <c r="W25" s="28"/>
      <c r="X25" s="28"/>
      <c r="Y25" s="28"/>
      <c r="Z25" s="28"/>
      <c r="AA25" s="33"/>
    </row>
    <row r="26" spans="1:27" ht="18" customHeight="1" x14ac:dyDescent="0.4">
      <c r="A26" s="76"/>
      <c r="B26" s="34">
        <v>22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7"/>
      <c r="N26" s="37" t="s">
        <v>22</v>
      </c>
      <c r="O26" s="28"/>
      <c r="P26" s="28"/>
      <c r="Q26" s="28"/>
      <c r="R26" s="39" t="s">
        <v>67</v>
      </c>
      <c r="S26" s="69">
        <f>IF($O$17="","",58+$O$17+116/2)</f>
        <v>196</v>
      </c>
      <c r="T26" s="69"/>
      <c r="U26" s="69"/>
      <c r="V26" s="28"/>
      <c r="W26" s="28"/>
      <c r="X26" s="28"/>
      <c r="Y26" s="28"/>
      <c r="Z26" s="28"/>
      <c r="AA26" s="33"/>
    </row>
    <row r="27" spans="1:27" ht="18" customHeight="1" x14ac:dyDescent="0.4">
      <c r="A27" s="76"/>
      <c r="B27" s="34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37"/>
      <c r="N27" s="37" t="s">
        <v>23</v>
      </c>
      <c r="O27" s="28"/>
      <c r="P27" s="28"/>
      <c r="Q27" s="28"/>
      <c r="R27" s="39" t="s">
        <v>57</v>
      </c>
      <c r="S27" s="69">
        <f>IF($O$17="","",58+$O$17+162/2)</f>
        <v>219</v>
      </c>
      <c r="T27" s="69"/>
      <c r="U27" s="69"/>
      <c r="V27" s="28"/>
      <c r="W27" s="28"/>
      <c r="X27" s="28"/>
      <c r="Y27" s="28"/>
      <c r="Z27" s="28"/>
      <c r="AA27" s="33"/>
    </row>
    <row r="28" spans="1:27" ht="18" customHeight="1" x14ac:dyDescent="0.4">
      <c r="A28" s="76"/>
      <c r="B28" s="34">
        <v>24</v>
      </c>
      <c r="C28" s="28"/>
      <c r="D28" s="28"/>
      <c r="E28" s="28"/>
      <c r="F28" s="28"/>
      <c r="G28" s="70">
        <f>IF($O$17="","??",$O$17)</f>
        <v>80</v>
      </c>
      <c r="H28" s="70"/>
      <c r="I28" s="28"/>
      <c r="J28" s="28"/>
      <c r="K28" s="28"/>
      <c r="L28" s="28"/>
      <c r="M28" s="37"/>
      <c r="N28" s="37" t="s">
        <v>24</v>
      </c>
      <c r="O28" s="28"/>
      <c r="P28" s="28"/>
      <c r="Q28" s="28"/>
      <c r="R28" s="39" t="s">
        <v>58</v>
      </c>
      <c r="S28" s="69">
        <f>IF($O$17="","",58+$O$17+208/2)</f>
        <v>242</v>
      </c>
      <c r="T28" s="69"/>
      <c r="U28" s="69"/>
      <c r="V28" s="28"/>
      <c r="W28" s="28"/>
      <c r="X28" s="28"/>
      <c r="Y28" s="28"/>
      <c r="Z28" s="28"/>
      <c r="AA28" s="33"/>
    </row>
    <row r="29" spans="1:27" ht="18" customHeight="1" x14ac:dyDescent="0.4">
      <c r="A29" s="76"/>
      <c r="B29" s="34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7"/>
      <c r="N29" s="37" t="s">
        <v>25</v>
      </c>
      <c r="O29" s="28"/>
      <c r="P29" s="28"/>
      <c r="Q29" s="28"/>
      <c r="R29" s="39" t="s">
        <v>59</v>
      </c>
      <c r="S29" s="69">
        <f>IF($O$17="","",58+$O$17+254/2)</f>
        <v>265</v>
      </c>
      <c r="T29" s="69"/>
      <c r="U29" s="69"/>
      <c r="V29" s="28"/>
      <c r="W29" s="28"/>
      <c r="X29" s="28"/>
      <c r="Y29" s="28"/>
      <c r="Z29" s="28"/>
      <c r="AA29" s="33"/>
    </row>
    <row r="30" spans="1:27" ht="18" customHeight="1" x14ac:dyDescent="0.4">
      <c r="A30" s="76"/>
      <c r="B30" s="34">
        <v>26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37" t="s">
        <v>26</v>
      </c>
      <c r="O30" s="28"/>
      <c r="P30" s="28"/>
      <c r="Q30" s="28"/>
      <c r="R30" s="39" t="s">
        <v>60</v>
      </c>
      <c r="S30" s="69">
        <f>IF($O$17="","",58+$O$17+300/2)</f>
        <v>288</v>
      </c>
      <c r="T30" s="69"/>
      <c r="U30" s="69"/>
      <c r="V30" s="28"/>
      <c r="W30" s="28"/>
      <c r="X30" s="28"/>
      <c r="Y30" s="28"/>
      <c r="Z30" s="28"/>
      <c r="AA30" s="33"/>
    </row>
    <row r="31" spans="1:27" ht="18" customHeight="1" x14ac:dyDescent="0.4">
      <c r="A31" s="76"/>
      <c r="B31" s="34">
        <v>27</v>
      </c>
      <c r="C31" s="28"/>
      <c r="D31" s="37" t="s">
        <v>29</v>
      </c>
      <c r="E31" s="28"/>
      <c r="F31" s="28"/>
      <c r="G31" s="28"/>
      <c r="H31" s="46"/>
      <c r="I31" s="1"/>
      <c r="J31" s="28" t="s">
        <v>21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33"/>
    </row>
    <row r="32" spans="1:27" ht="18" customHeight="1" x14ac:dyDescent="0.4">
      <c r="A32" s="76"/>
      <c r="B32" s="34">
        <v>28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7"/>
      <c r="P32" s="28"/>
      <c r="Q32" s="28"/>
      <c r="R32" s="28"/>
      <c r="S32" s="35"/>
      <c r="T32" s="32"/>
      <c r="U32" s="54" t="str">
        <f>IF($O$17="","Wn＝??","Ｗｎ＝"&amp;$O$17+93&amp;" （２３×ｎ）mm")</f>
        <v>Ｗｎ＝173 （２３×ｎ）mm</v>
      </c>
      <c r="V32" s="28"/>
      <c r="W32" s="28"/>
      <c r="X32" s="28"/>
      <c r="Y32" s="28"/>
      <c r="Z32" s="28"/>
      <c r="AA32" s="33"/>
    </row>
    <row r="33" spans="1:27" ht="18" customHeight="1" x14ac:dyDescent="0.4">
      <c r="A33" s="76"/>
      <c r="B33" s="34">
        <v>29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7" t="s">
        <v>23</v>
      </c>
      <c r="P33" s="28"/>
      <c r="Q33" s="28"/>
      <c r="R33" s="28"/>
      <c r="S33" s="39" t="s">
        <v>68</v>
      </c>
      <c r="T33" s="69">
        <f>IF($O$17="","",81+$O$17+162/2)</f>
        <v>242</v>
      </c>
      <c r="U33" s="69"/>
      <c r="V33" s="69"/>
      <c r="W33" s="28"/>
      <c r="X33" s="28"/>
      <c r="Y33" s="28"/>
      <c r="Z33" s="28"/>
      <c r="AA33" s="33"/>
    </row>
    <row r="34" spans="1:27" ht="18" customHeight="1" x14ac:dyDescent="0.4">
      <c r="A34" s="76"/>
      <c r="B34" s="34">
        <v>30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37" t="s">
        <v>24</v>
      </c>
      <c r="P34" s="28"/>
      <c r="Q34" s="28"/>
      <c r="R34" s="28"/>
      <c r="S34" s="39" t="s">
        <v>61</v>
      </c>
      <c r="T34" s="69">
        <f>IF($O$17="","",81+$O$17+208/2)</f>
        <v>265</v>
      </c>
      <c r="U34" s="69"/>
      <c r="V34" s="69"/>
      <c r="W34" s="28"/>
      <c r="X34" s="28"/>
      <c r="Y34" s="28"/>
      <c r="Z34" s="28"/>
      <c r="AA34" s="33"/>
    </row>
    <row r="35" spans="1:27" ht="18" customHeight="1" x14ac:dyDescent="0.4">
      <c r="A35" s="76"/>
      <c r="B35" s="34">
        <v>31</v>
      </c>
      <c r="C35" s="28"/>
      <c r="D35" s="28"/>
      <c r="E35" s="28"/>
      <c r="F35" s="28"/>
      <c r="G35" s="77"/>
      <c r="H35" s="77"/>
      <c r="I35" s="77"/>
      <c r="J35" s="28"/>
      <c r="K35" s="28"/>
      <c r="L35" s="28"/>
      <c r="M35" s="28"/>
      <c r="N35" s="28"/>
      <c r="O35" s="37" t="s">
        <v>25</v>
      </c>
      <c r="P35" s="28"/>
      <c r="Q35" s="28"/>
      <c r="R35" s="28"/>
      <c r="S35" s="39" t="s">
        <v>55</v>
      </c>
      <c r="T35" s="69">
        <f>IF($O$17="","",81+$O$17+254/2)</f>
        <v>288</v>
      </c>
      <c r="U35" s="69"/>
      <c r="V35" s="69"/>
      <c r="W35" s="28"/>
      <c r="X35" s="28"/>
      <c r="Y35" s="28"/>
      <c r="Z35" s="28"/>
      <c r="AA35" s="33"/>
    </row>
    <row r="36" spans="1:27" ht="18" customHeight="1" x14ac:dyDescent="0.4">
      <c r="A36" s="76"/>
      <c r="B36" s="34">
        <v>32</v>
      </c>
      <c r="C36" s="28"/>
      <c r="D36" s="28"/>
      <c r="E36" s="28"/>
      <c r="F36" s="28"/>
      <c r="G36" s="70">
        <f>IF($O$17="","??",$O$17)</f>
        <v>80</v>
      </c>
      <c r="H36" s="70"/>
      <c r="I36" s="70"/>
      <c r="J36" s="28"/>
      <c r="K36" s="28"/>
      <c r="L36" s="28"/>
      <c r="M36" s="28"/>
      <c r="N36" s="28"/>
      <c r="O36" s="37" t="s">
        <v>26</v>
      </c>
      <c r="P36" s="28"/>
      <c r="Q36" s="28"/>
      <c r="R36" s="28"/>
      <c r="S36" s="39" t="s">
        <v>56</v>
      </c>
      <c r="T36" s="69">
        <f>IF($O$17="","",81+$O$17+300/2)</f>
        <v>311</v>
      </c>
      <c r="U36" s="69"/>
      <c r="V36" s="69"/>
      <c r="W36" s="28"/>
      <c r="X36" s="28"/>
      <c r="Y36" s="28"/>
      <c r="Z36" s="28"/>
      <c r="AA36" s="33"/>
    </row>
    <row r="37" spans="1:27" ht="18" customHeight="1" x14ac:dyDescent="0.2">
      <c r="A37" s="76"/>
      <c r="B37" s="34">
        <v>33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3"/>
    </row>
    <row r="38" spans="1:27" ht="18" customHeight="1" x14ac:dyDescent="0.4">
      <c r="A38" s="76"/>
      <c r="B38" s="34">
        <v>34</v>
      </c>
      <c r="C38" s="28"/>
      <c r="D38" s="37" t="s">
        <v>30</v>
      </c>
      <c r="E38" s="28"/>
      <c r="F38" s="28"/>
      <c r="G38" s="28"/>
      <c r="H38" s="28"/>
      <c r="I38" s="28"/>
      <c r="J38" s="28"/>
      <c r="K38" s="28" t="s">
        <v>31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33"/>
    </row>
    <row r="39" spans="1:27" ht="18" customHeight="1" x14ac:dyDescent="0.4">
      <c r="A39" s="76"/>
      <c r="B39" s="34">
        <v>35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37"/>
      <c r="Q39" s="28"/>
      <c r="R39" s="28"/>
      <c r="S39" s="28"/>
      <c r="T39" s="35"/>
      <c r="U39" s="54" t="str">
        <f>IF($O$17="","Wn＝??","Ｗｎ＝"&amp;$O$17+116&amp;" （２３×ｎ）mm")</f>
        <v>Ｗｎ＝196 （２３×ｎ）mm</v>
      </c>
      <c r="V39" s="28"/>
      <c r="W39" s="28"/>
      <c r="X39" s="28"/>
      <c r="Y39" s="28"/>
      <c r="Z39" s="28"/>
      <c r="AA39" s="33"/>
    </row>
    <row r="40" spans="1:27" ht="18" customHeight="1" x14ac:dyDescent="0.4">
      <c r="A40" s="76"/>
      <c r="B40" s="34">
        <v>36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37" t="s">
        <v>24</v>
      </c>
      <c r="Q40" s="28"/>
      <c r="R40" s="28"/>
      <c r="S40" s="28"/>
      <c r="T40" s="39" t="s">
        <v>69</v>
      </c>
      <c r="U40" s="69">
        <f>IF($O$17="","",104+$O$17+208/2)</f>
        <v>288</v>
      </c>
      <c r="V40" s="69"/>
      <c r="W40" s="69"/>
      <c r="X40" s="28"/>
      <c r="Y40" s="28"/>
      <c r="Z40" s="28"/>
      <c r="AA40" s="33"/>
    </row>
    <row r="41" spans="1:27" ht="18" customHeight="1" x14ac:dyDescent="0.4">
      <c r="A41" s="76"/>
      <c r="B41" s="34">
        <v>37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37" t="s">
        <v>25</v>
      </c>
      <c r="Q41" s="28"/>
      <c r="R41" s="28"/>
      <c r="S41" s="28"/>
      <c r="T41" s="39" t="s">
        <v>62</v>
      </c>
      <c r="U41" s="69">
        <f>IF($O$17="","",104+$O$17+254/2)</f>
        <v>311</v>
      </c>
      <c r="V41" s="69"/>
      <c r="W41" s="69"/>
      <c r="X41" s="28"/>
      <c r="Y41" s="28"/>
      <c r="Z41" s="28"/>
      <c r="AA41" s="33"/>
    </row>
    <row r="42" spans="1:27" ht="18" customHeight="1" x14ac:dyDescent="0.4">
      <c r="A42" s="76"/>
      <c r="B42" s="34">
        <v>38</v>
      </c>
      <c r="C42" s="28"/>
      <c r="D42" s="28"/>
      <c r="E42" s="28"/>
      <c r="F42" s="28"/>
      <c r="G42" s="70">
        <f>IF($O$17="","??",$O$17)</f>
        <v>80</v>
      </c>
      <c r="H42" s="70"/>
      <c r="I42" s="70"/>
      <c r="J42" s="70"/>
      <c r="K42" s="28"/>
      <c r="L42" s="28"/>
      <c r="M42" s="28"/>
      <c r="N42" s="28"/>
      <c r="O42" s="28"/>
      <c r="P42" s="37" t="s">
        <v>26</v>
      </c>
      <c r="Q42" s="28"/>
      <c r="R42" s="28"/>
      <c r="S42" s="28"/>
      <c r="T42" s="39" t="s">
        <v>56</v>
      </c>
      <c r="U42" s="69">
        <f>IF($O$17="","",104+$O$17+300/2)</f>
        <v>334</v>
      </c>
      <c r="V42" s="69"/>
      <c r="W42" s="69"/>
      <c r="X42" s="28"/>
      <c r="Y42" s="28"/>
      <c r="Z42" s="28"/>
      <c r="AA42" s="33"/>
    </row>
    <row r="43" spans="1:27" ht="18" customHeight="1" x14ac:dyDescent="0.4">
      <c r="A43" s="76"/>
      <c r="B43" s="34">
        <v>39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37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3"/>
    </row>
    <row r="44" spans="1:27" ht="18" customHeight="1" x14ac:dyDescent="0.4">
      <c r="A44" s="76"/>
      <c r="B44" s="34">
        <v>40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3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3"/>
    </row>
    <row r="45" spans="1:27" ht="18" customHeight="1" x14ac:dyDescent="0.4">
      <c r="A45" s="76"/>
      <c r="B45" s="34">
        <v>41</v>
      </c>
      <c r="C45" s="28"/>
      <c r="D45" s="37" t="s">
        <v>32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37" t="s">
        <v>25</v>
      </c>
      <c r="Q45" s="28"/>
      <c r="R45" s="28"/>
      <c r="S45" s="28"/>
      <c r="T45" s="39" t="s">
        <v>70</v>
      </c>
      <c r="U45" s="69">
        <f>IF($O$17="","",127+$O$17+254/2)</f>
        <v>334</v>
      </c>
      <c r="V45" s="69"/>
      <c r="W45" s="69"/>
      <c r="X45" s="28"/>
      <c r="Y45" s="28"/>
      <c r="Z45" s="28"/>
      <c r="AA45" s="33"/>
    </row>
    <row r="46" spans="1:27" ht="18" customHeight="1" x14ac:dyDescent="0.4">
      <c r="A46" s="76"/>
      <c r="B46" s="34">
        <v>42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37" t="s">
        <v>26</v>
      </c>
      <c r="Q46" s="28"/>
      <c r="R46" s="28"/>
      <c r="S46" s="28"/>
      <c r="T46" s="39" t="s">
        <v>63</v>
      </c>
      <c r="U46" s="69">
        <f>IF($O$17="","",127+$O$17+300/2)</f>
        <v>357</v>
      </c>
      <c r="V46" s="69"/>
      <c r="W46" s="69"/>
      <c r="X46" s="28"/>
      <c r="Y46" s="28"/>
      <c r="Z46" s="28"/>
      <c r="AA46" s="33"/>
    </row>
    <row r="47" spans="1:27" ht="18" customHeight="1" x14ac:dyDescent="0.4">
      <c r="A47" s="76"/>
      <c r="B47" s="34">
        <v>43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37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33"/>
    </row>
    <row r="48" spans="1:27" ht="18" customHeight="1" x14ac:dyDescent="0.4">
      <c r="A48" s="76"/>
      <c r="B48" s="34">
        <v>44</v>
      </c>
      <c r="C48" s="28"/>
      <c r="D48" s="37" t="s">
        <v>33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37" t="s">
        <v>26</v>
      </c>
      <c r="Q48" s="28"/>
      <c r="R48" s="28"/>
      <c r="S48" s="28"/>
      <c r="T48" s="39" t="s">
        <v>63</v>
      </c>
      <c r="U48" s="69">
        <f>IF($O$17="","",150+$O$17+300/2)</f>
        <v>380</v>
      </c>
      <c r="V48" s="69"/>
      <c r="W48" s="69"/>
      <c r="X48" s="28"/>
      <c r="Y48" s="28"/>
      <c r="Z48" s="28"/>
      <c r="AA48" s="33"/>
    </row>
    <row r="49" spans="1:27" ht="18" customHeight="1" x14ac:dyDescent="0.15">
      <c r="A49" s="76"/>
      <c r="B49" s="34">
        <v>45</v>
      </c>
      <c r="C49" s="47"/>
      <c r="D49" s="48"/>
      <c r="E49" s="49"/>
      <c r="F49" s="49"/>
      <c r="G49" s="49"/>
      <c r="H49" s="49"/>
      <c r="I49" s="49"/>
      <c r="J49" s="49"/>
      <c r="K49" s="49"/>
      <c r="L49" s="48"/>
      <c r="M49" s="48"/>
      <c r="N49" s="49"/>
      <c r="O49" s="49"/>
      <c r="P49" s="49"/>
      <c r="Q49" s="49"/>
      <c r="R49" s="49"/>
      <c r="S49" s="49"/>
      <c r="T49" s="48"/>
      <c r="U49" s="48"/>
      <c r="V49" s="49"/>
      <c r="W49" s="49"/>
      <c r="X49" s="49"/>
      <c r="Y49" s="49"/>
      <c r="Z49" s="49"/>
      <c r="AA49" s="50"/>
    </row>
    <row r="50" spans="1:27" ht="12" customHeight="1" x14ac:dyDescent="0.4">
      <c r="A50" s="76"/>
      <c r="B50" s="34">
        <v>46</v>
      </c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</row>
    <row r="51" spans="1:27" ht="3" customHeight="1" x14ac:dyDescent="0.15">
      <c r="A51" s="76"/>
    </row>
  </sheetData>
  <sheetProtection password="B220" sheet="1" objects="1" scenarios="1"/>
  <mergeCells count="38">
    <mergeCell ref="E11:F11"/>
    <mergeCell ref="S29:U29"/>
    <mergeCell ref="S30:U30"/>
    <mergeCell ref="T33:V33"/>
    <mergeCell ref="A1:A51"/>
    <mergeCell ref="Q11:S11"/>
    <mergeCell ref="Q12:S12"/>
    <mergeCell ref="Q13:S13"/>
    <mergeCell ref="Q14:S14"/>
    <mergeCell ref="F21:H21"/>
    <mergeCell ref="G35:I35"/>
    <mergeCell ref="G28:H28"/>
    <mergeCell ref="O17:P17"/>
    <mergeCell ref="R18:T18"/>
    <mergeCell ref="R19:T19"/>
    <mergeCell ref="R20:T20"/>
    <mergeCell ref="Y1:AA1"/>
    <mergeCell ref="Y2:AA2"/>
    <mergeCell ref="N7:O7"/>
    <mergeCell ref="Q9:S9"/>
    <mergeCell ref="Q10:S10"/>
    <mergeCell ref="R21:T21"/>
    <mergeCell ref="R22:T22"/>
    <mergeCell ref="R23:T23"/>
    <mergeCell ref="S26:U26"/>
    <mergeCell ref="S27:U27"/>
    <mergeCell ref="S28:U28"/>
    <mergeCell ref="U45:W45"/>
    <mergeCell ref="U46:W46"/>
    <mergeCell ref="U48:W48"/>
    <mergeCell ref="G42:J42"/>
    <mergeCell ref="T34:V34"/>
    <mergeCell ref="T35:V35"/>
    <mergeCell ref="T36:V36"/>
    <mergeCell ref="U40:W40"/>
    <mergeCell ref="U41:W41"/>
    <mergeCell ref="U42:W42"/>
    <mergeCell ref="G36:I36"/>
  </mergeCells>
  <phoneticPr fontId="3"/>
  <pageMargins left="0.59055118110236227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2017-12-23T09:11:12Z</cp:lastPrinted>
  <dcterms:created xsi:type="dcterms:W3CDTF">2017-06-12T00:51:28Z</dcterms:created>
  <dcterms:modified xsi:type="dcterms:W3CDTF">2020-03-26T16:55:04Z</dcterms:modified>
</cp:coreProperties>
</file>