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 windowWidth="20340" windowHeight="7425" tabRatio="723"/>
  </bookViews>
  <sheets>
    <sheet name="CheckSheet" sheetId="23" r:id="rId1"/>
    <sheet name="目次" sheetId="11" r:id="rId2"/>
    <sheet name="1" sheetId="1" r:id="rId3"/>
    <sheet name="2" sheetId="5" r:id="rId4"/>
    <sheet name="3" sheetId="6" r:id="rId5"/>
    <sheet name="4" sheetId="7" r:id="rId6"/>
    <sheet name="5" sheetId="8" r:id="rId7"/>
    <sheet name="6" sheetId="9" r:id="rId8"/>
    <sheet name="7" sheetId="10" r:id="rId9"/>
    <sheet name="8" sheetId="12" r:id="rId10"/>
    <sheet name="9" sheetId="13" r:id="rId11"/>
    <sheet name="10" sheetId="14" r:id="rId12"/>
    <sheet name="11" sheetId="15" r:id="rId13"/>
    <sheet name="12" sheetId="16" r:id="rId14"/>
    <sheet name="13" sheetId="17" r:id="rId15"/>
    <sheet name="14" sheetId="18" r:id="rId16"/>
    <sheet name="15" sheetId="19" r:id="rId17"/>
    <sheet name="16" sheetId="20" r:id="rId18"/>
    <sheet name="17" sheetId="21" r:id="rId19"/>
    <sheet name="18" sheetId="22" r:id="rId20"/>
    <sheet name="19" sheetId="4" r:id="rId21"/>
    <sheet name="20" sheetId="24" r:id="rId22"/>
    <sheet name="21" sheetId="25" r:id="rId23"/>
    <sheet name="22" sheetId="26" r:id="rId24"/>
    <sheet name="23" sheetId="27" r:id="rId25"/>
    <sheet name="24" sheetId="28" r:id="rId26"/>
    <sheet name="25" sheetId="29" r:id="rId27"/>
    <sheet name="30" sheetId="30" r:id="rId28"/>
    <sheet name="33" sheetId="31" r:id="rId29"/>
  </sheets>
  <definedNames>
    <definedName name="_xlnm.Print_Area" localSheetId="2">'1'!$B$2:$AM$38</definedName>
    <definedName name="_xlnm.Print_Area" localSheetId="11">'10'!$B$2:$AM$38</definedName>
    <definedName name="_xlnm.Print_Area" localSheetId="12">'11'!$B$2:$AM$38</definedName>
    <definedName name="_xlnm.Print_Area" localSheetId="13">'12'!$B$2:$AM$38</definedName>
    <definedName name="_xlnm.Print_Area" localSheetId="14">'13'!$B$2:$AM$38</definedName>
    <definedName name="_xlnm.Print_Area" localSheetId="15">'14'!$B$2:$AM$38</definedName>
    <definedName name="_xlnm.Print_Area" localSheetId="16">'15'!$B$2:$AM$38</definedName>
    <definedName name="_xlnm.Print_Area" localSheetId="17">'16'!$B$2:$AM$38</definedName>
    <definedName name="_xlnm.Print_Area" localSheetId="18">'17'!$B$2:$AM$38</definedName>
    <definedName name="_xlnm.Print_Area" localSheetId="19">'18'!$B$2:$AM$38</definedName>
    <definedName name="_xlnm.Print_Area" localSheetId="20">'19'!$B$2:$AM$40</definedName>
    <definedName name="_xlnm.Print_Area" localSheetId="3">'2'!$B$2:$AM$38</definedName>
    <definedName name="_xlnm.Print_Area" localSheetId="21">'20'!$B$2:$AM$38</definedName>
    <definedName name="_xlnm.Print_Area" localSheetId="22">'21'!$B$2:$AM$47</definedName>
    <definedName name="_xlnm.Print_Area" localSheetId="23">'22'!$B$2:$AM$38</definedName>
    <definedName name="_xlnm.Print_Area" localSheetId="24">'23'!$B$2:$AM$38</definedName>
    <definedName name="_xlnm.Print_Area" localSheetId="25">'24'!$B$2:$AM$38</definedName>
    <definedName name="_xlnm.Print_Area" localSheetId="26">'25'!$B$2:$AM$38</definedName>
    <definedName name="_xlnm.Print_Area" localSheetId="4">'3'!$B$2:$AM$42</definedName>
    <definedName name="_xlnm.Print_Area" localSheetId="27">'30'!$B$2:$AM$44</definedName>
    <definedName name="_xlnm.Print_Area" localSheetId="28">'33'!$B$2:$AM$38</definedName>
    <definedName name="_xlnm.Print_Area" localSheetId="5">'4'!$B$2:$AM$42</definedName>
    <definedName name="_xlnm.Print_Area" localSheetId="6">'5'!$B$2:$AM$38</definedName>
    <definedName name="_xlnm.Print_Area" localSheetId="7">'6'!$B$2:$AM$38</definedName>
    <definedName name="_xlnm.Print_Area" localSheetId="8">'7'!$B$2:$AM$38</definedName>
    <definedName name="_xlnm.Print_Area" localSheetId="9">'8'!$B$2:$AM$38</definedName>
    <definedName name="_xlnm.Print_Area" localSheetId="10">'9'!$B$2:$AM$38</definedName>
    <definedName name="_xlnm.Print_Area" localSheetId="0">CheckSheet!$B$2:$N$41</definedName>
    <definedName name="_xlnm.Print_Area" localSheetId="1">目次!$B$2:$BA$33</definedName>
  </definedNames>
  <calcPr calcId="145621"/>
</workbook>
</file>

<file path=xl/calcChain.xml><?xml version="1.0" encoding="utf-8"?>
<calcChain xmlns="http://schemas.openxmlformats.org/spreadsheetml/2006/main">
  <c r="I10" i="23" l="1"/>
  <c r="I9" i="23"/>
  <c r="I8" i="23"/>
  <c r="I40" i="23"/>
  <c r="I39" i="23"/>
  <c r="I38" i="23"/>
  <c r="E40" i="23"/>
  <c r="E39" i="23"/>
  <c r="E38" i="23"/>
  <c r="E9" i="23"/>
  <c r="E8" i="23"/>
  <c r="E10" i="23"/>
  <c r="G4" i="23"/>
  <c r="G41" i="23"/>
  <c r="M21" i="23"/>
  <c r="M5" i="23"/>
  <c r="D37" i="23" l="1"/>
  <c r="I36" i="23"/>
  <c r="E36" i="23"/>
  <c r="M35" i="23"/>
  <c r="I35" i="23"/>
  <c r="E35" i="23"/>
  <c r="D34" i="23"/>
  <c r="I33" i="23"/>
  <c r="E33" i="23"/>
  <c r="M32" i="23"/>
  <c r="I32" i="23"/>
  <c r="E32" i="23"/>
  <c r="I31" i="23"/>
  <c r="E31" i="23"/>
  <c r="D30" i="23"/>
  <c r="M29" i="23"/>
  <c r="I29" i="23"/>
  <c r="E29" i="23"/>
  <c r="I28" i="23"/>
  <c r="E28" i="23"/>
  <c r="D27" i="23"/>
  <c r="M26" i="23"/>
  <c r="I26" i="23"/>
  <c r="I25" i="23"/>
  <c r="E25" i="23"/>
  <c r="M24" i="23"/>
  <c r="I24" i="23"/>
  <c r="E24" i="23"/>
  <c r="D23" i="23"/>
  <c r="I22" i="23"/>
  <c r="E22" i="23"/>
  <c r="I21" i="23"/>
  <c r="E21" i="23"/>
  <c r="I20" i="23"/>
  <c r="E20" i="23"/>
  <c r="D19" i="23"/>
  <c r="I18" i="23"/>
  <c r="E18" i="23"/>
  <c r="M17" i="23"/>
  <c r="I17" i="23"/>
  <c r="E17" i="23"/>
  <c r="D16" i="23"/>
  <c r="M15" i="23"/>
  <c r="I15" i="23"/>
  <c r="E15" i="23"/>
  <c r="D14" i="23"/>
  <c r="M13" i="23"/>
  <c r="I13" i="23"/>
  <c r="E13" i="23"/>
  <c r="M12" i="23"/>
  <c r="I12" i="23"/>
  <c r="E12" i="23"/>
  <c r="D11" i="23"/>
  <c r="M10" i="23"/>
  <c r="M9" i="23"/>
  <c r="M8" i="23"/>
  <c r="D7" i="23"/>
  <c r="M6" i="23"/>
  <c r="I6" i="23"/>
  <c r="E6" i="23"/>
  <c r="I5" i="23"/>
  <c r="E5" i="23"/>
  <c r="D4" i="23"/>
  <c r="M3" i="23"/>
</calcChain>
</file>

<file path=xl/sharedStrings.xml><?xml version="1.0" encoding="utf-8"?>
<sst xmlns="http://schemas.openxmlformats.org/spreadsheetml/2006/main" count="1278" uniqueCount="1118">
  <si>
    <r>
      <t>　</t>
    </r>
    <r>
      <rPr>
        <sz val="8.5"/>
        <color theme="1"/>
        <rFont val="HG明朝B"/>
        <family val="1"/>
        <charset val="128"/>
      </rPr>
      <t>北海道電力</t>
    </r>
    <r>
      <rPr>
        <sz val="8.5"/>
        <color theme="1"/>
        <rFont val="メイリオ"/>
        <family val="3"/>
        <charset val="128"/>
      </rPr>
      <t xml:space="preserve"> (50Hz)：『電気需給約款』平成22年4月1日実施</t>
    </r>
    <phoneticPr fontId="1"/>
  </si>
  <si>
    <r>
      <t>　</t>
    </r>
    <r>
      <rPr>
        <sz val="8.5"/>
        <color theme="1"/>
        <rFont val="HG明朝B"/>
        <family val="1"/>
        <charset val="128"/>
      </rPr>
      <t>東 北 電力</t>
    </r>
    <r>
      <rPr>
        <sz val="8.5"/>
        <color theme="1"/>
        <rFont val="メイリオ"/>
        <family val="3"/>
        <charset val="128"/>
      </rPr>
      <t xml:space="preserve"> (50Hz)：『電気供給約款』『選択約款』 平成21年4月1日実施</t>
    </r>
    <phoneticPr fontId="1"/>
  </si>
  <si>
    <r>
      <t>　</t>
    </r>
    <r>
      <rPr>
        <sz val="8.5"/>
        <color theme="1"/>
        <rFont val="HG明朝B"/>
        <family val="1"/>
        <charset val="128"/>
      </rPr>
      <t>東 京 電力</t>
    </r>
    <r>
      <rPr>
        <sz val="8.5"/>
        <color theme="1"/>
        <rFont val="メイリオ"/>
        <family val="3"/>
        <charset val="128"/>
      </rPr>
      <t xml:space="preserve"> (50Hz)：『電力契約標準約款』</t>
    </r>
    <phoneticPr fontId="1"/>
  </si>
  <si>
    <r>
      <t>　</t>
    </r>
    <r>
      <rPr>
        <sz val="8.5"/>
        <color theme="1"/>
        <rFont val="HG明朝B"/>
        <family val="1"/>
        <charset val="128"/>
      </rPr>
      <t>中 部 電力</t>
    </r>
    <r>
      <rPr>
        <sz val="8.5"/>
        <color theme="1"/>
        <rFont val="メイリオ"/>
        <family val="3"/>
        <charset val="128"/>
      </rPr>
      <t xml:space="preserve"> (60hZ)：『電気需給約款』平成21年4月1日実施</t>
    </r>
    <phoneticPr fontId="1"/>
  </si>
  <si>
    <r>
      <t>　</t>
    </r>
    <r>
      <rPr>
        <sz val="8.5"/>
        <color theme="1"/>
        <rFont val="HG明朝B"/>
        <family val="1"/>
        <charset val="128"/>
      </rPr>
      <t>北 陸 電力</t>
    </r>
    <r>
      <rPr>
        <sz val="8.5"/>
        <color theme="1"/>
        <rFont val="メイリオ"/>
        <family val="3"/>
        <charset val="128"/>
      </rPr>
      <t xml:space="preserve"> (60hZ)：『供給約款』『選択約款』平成21年4月1日実施</t>
    </r>
    <phoneticPr fontId="1"/>
  </si>
  <si>
    <r>
      <t>　</t>
    </r>
    <r>
      <rPr>
        <sz val="8.5"/>
        <color theme="1"/>
        <rFont val="HG明朝B"/>
        <family val="1"/>
        <charset val="128"/>
      </rPr>
      <t>関 西 電力</t>
    </r>
    <r>
      <rPr>
        <sz val="8.5"/>
        <color theme="1"/>
        <rFont val="メイリオ"/>
        <family val="3"/>
        <charset val="128"/>
      </rPr>
      <t xml:space="preserve"> (60hZ)：『電気供給約款』平成21年4月1日実施</t>
    </r>
    <phoneticPr fontId="1"/>
  </si>
  <si>
    <r>
      <t>　</t>
    </r>
    <r>
      <rPr>
        <sz val="8.5"/>
        <color theme="1"/>
        <rFont val="HG明朝B"/>
        <family val="1"/>
        <charset val="128"/>
      </rPr>
      <t>中 国 電力</t>
    </r>
    <r>
      <rPr>
        <sz val="8.5"/>
        <color theme="1"/>
        <rFont val="メイリオ"/>
        <family val="3"/>
        <charset val="128"/>
      </rPr>
      <t xml:space="preserve"> (60hZ)：『電気供給約款』『選択約款』平成21年4月1日実施</t>
    </r>
    <phoneticPr fontId="1"/>
  </si>
  <si>
    <r>
      <t>　</t>
    </r>
    <r>
      <rPr>
        <sz val="8.5"/>
        <color theme="1"/>
        <rFont val="HG明朝B"/>
        <family val="1"/>
        <charset val="128"/>
      </rPr>
      <t>四 国 電力</t>
    </r>
    <r>
      <rPr>
        <sz val="8.5"/>
        <color theme="1"/>
        <rFont val="メイリオ"/>
        <family val="3"/>
        <charset val="128"/>
      </rPr>
      <t xml:space="preserve"> (60hZ)：『電気供給約款』『選択約款』平成21年4月1日実施</t>
    </r>
    <phoneticPr fontId="1"/>
  </si>
  <si>
    <r>
      <t>　</t>
    </r>
    <r>
      <rPr>
        <sz val="8.5"/>
        <color theme="1"/>
        <rFont val="HG明朝B"/>
        <family val="1"/>
        <charset val="128"/>
      </rPr>
      <t>九 州 電力</t>
    </r>
    <r>
      <rPr>
        <sz val="8.5"/>
        <color theme="1"/>
        <rFont val="メイリオ"/>
        <family val="3"/>
        <charset val="128"/>
      </rPr>
      <t xml:space="preserve"> (60hZ)：『電気供給約款』『選択約款』平成21年4月1日実施</t>
    </r>
    <phoneticPr fontId="1"/>
  </si>
  <si>
    <r>
      <t>　</t>
    </r>
    <r>
      <rPr>
        <sz val="8.5"/>
        <color theme="1"/>
        <rFont val="HG明朝B"/>
        <family val="1"/>
        <charset val="128"/>
      </rPr>
      <t>沖 縄 電力</t>
    </r>
    <r>
      <rPr>
        <sz val="8.5"/>
        <color theme="1"/>
        <rFont val="メイリオ"/>
        <family val="3"/>
        <charset val="128"/>
      </rPr>
      <t xml:space="preserve"> (60hZ)：『電気供給約款』『選択約款』平成21年4月1日実施</t>
    </r>
    <phoneticPr fontId="1"/>
  </si>
  <si>
    <t>用　　　　　　語　　　　　　解　　　　　　説</t>
    <phoneticPr fontId="1"/>
  </si>
  <si>
    <t xml:space="preserve"> □屋測架空引込　：電力会社の架空引込接続点以降、ＷＨを経て、分電盤に至る引込工事。</t>
    <phoneticPr fontId="1"/>
  </si>
  <si>
    <t xml:space="preserve"> </t>
    <phoneticPr fontId="1"/>
  </si>
  <si>
    <t xml:space="preserve"> □屋測連接引込　：電力会社の連接引込接続点以降、ＷＨを経て、分電盤に至る引込工事。</t>
    <phoneticPr fontId="1"/>
  </si>
  <si>
    <t xml:space="preserve"> □引込ポール引込：電力会社の架空引込接続点（引込ポール）以降、ＷＨ（引込ポール)を経て、分電盤に至る引込工事。</t>
    <phoneticPr fontId="1"/>
  </si>
  <si>
    <t xml:space="preserve"> □共同住宅引込　：電力会社の架空引込接続点以降、ＷＨ（集合または個別）を経て、各戸分電盤に至る引込工事。 </t>
    <phoneticPr fontId="1"/>
  </si>
  <si>
    <t>標準約款</t>
    <phoneticPr fontId="1"/>
  </si>
  <si>
    <t>引込方法</t>
    <phoneticPr fontId="1"/>
  </si>
  <si>
    <t>http://www.hepco.co.jp/</t>
    <phoneticPr fontId="1"/>
  </si>
  <si>
    <t>http://www.tohoku-epco.co.jp/</t>
    <phoneticPr fontId="1"/>
  </si>
  <si>
    <t>http://www.tepco.co.jp/index-j.html</t>
    <phoneticPr fontId="1"/>
  </si>
  <si>
    <t>https://www.chuden.co.jp/</t>
    <phoneticPr fontId="1"/>
  </si>
  <si>
    <t>http://www.kepco.co.jp/</t>
    <phoneticPr fontId="1"/>
  </si>
  <si>
    <t>http://www.rikuden.co.jp/</t>
    <phoneticPr fontId="1"/>
  </si>
  <si>
    <t>http://www.energia.co.jp/</t>
    <phoneticPr fontId="1"/>
  </si>
  <si>
    <t>http://www.yonden.co.jp/</t>
    <phoneticPr fontId="1"/>
  </si>
  <si>
    <t>https://www.kyuden.co.jp/</t>
    <phoneticPr fontId="1"/>
  </si>
  <si>
    <t>https://www.okiden.co.jp/</t>
    <phoneticPr fontId="1"/>
  </si>
  <si>
    <t>戻　る</t>
    <rPh sb="0" eb="1">
      <t>モド</t>
    </rPh>
    <phoneticPr fontId="1"/>
  </si>
  <si>
    <r>
      <t xml:space="preserve"> </t>
    </r>
    <r>
      <rPr>
        <b/>
        <sz val="11"/>
        <color rgb="FFFF0000"/>
        <rFont val="ＭＳ ゴシック"/>
        <family val="3"/>
        <charset val="128"/>
      </rPr>
      <t>19</t>
    </r>
    <phoneticPr fontId="1"/>
  </si>
  <si>
    <r>
      <rPr>
        <sz val="10"/>
        <color theme="1"/>
        <rFont val="HG明朝B"/>
        <family val="1"/>
        <charset val="128"/>
      </rPr>
      <t xml:space="preserve">　2 </t>
    </r>
    <r>
      <rPr>
        <sz val="10"/>
        <color rgb="FF0000CC"/>
        <rFont val="Meiryo UI"/>
        <family val="3"/>
        <charset val="128"/>
      </rPr>
      <t>始動若しくは閉路限時継電器</t>
    </r>
    <phoneticPr fontId="1"/>
  </si>
  <si>
    <r>
      <rPr>
        <sz val="10"/>
        <color rgb="FF0000CC"/>
        <rFont val="HG明朝B"/>
        <family val="1"/>
        <charset val="128"/>
      </rPr>
      <t>　　</t>
    </r>
    <r>
      <rPr>
        <sz val="10"/>
        <color rgb="FF0000CC"/>
        <rFont val="Meiryo UI"/>
        <family val="3"/>
        <charset val="128"/>
      </rPr>
      <t>又は、始動若しくは閉路遅延</t>
    </r>
    <phoneticPr fontId="1"/>
  </si>
  <si>
    <r>
      <rPr>
        <sz val="10"/>
        <color rgb="FF0000CC"/>
        <rFont val="HG明朝B"/>
        <family val="1"/>
        <charset val="128"/>
      </rPr>
      <t>　　</t>
    </r>
    <r>
      <rPr>
        <sz val="10"/>
        <color rgb="FF0000CC"/>
        <rFont val="Meiryo UI"/>
        <family val="3"/>
        <charset val="128"/>
      </rPr>
      <t>継電器</t>
    </r>
    <phoneticPr fontId="1"/>
  </si>
  <si>
    <r>
      <rPr>
        <sz val="10"/>
        <rFont val="HG明朝B"/>
        <family val="1"/>
        <charset val="128"/>
      </rPr>
      <t xml:space="preserve">　1 </t>
    </r>
    <r>
      <rPr>
        <sz val="10"/>
        <color rgb="FF0000CC"/>
        <rFont val="Meiryo UI"/>
        <family val="3"/>
        <charset val="128"/>
      </rPr>
      <t>主制御器・スイッチ</t>
    </r>
    <phoneticPr fontId="1"/>
  </si>
  <si>
    <r>
      <rPr>
        <sz val="10"/>
        <rFont val="HG明朝B"/>
        <family val="1"/>
        <charset val="128"/>
      </rPr>
      <t xml:space="preserve">　3 </t>
    </r>
    <r>
      <rPr>
        <sz val="10"/>
        <color rgb="FF0000CC"/>
        <rFont val="Meiryo UI"/>
        <family val="3"/>
        <charset val="128"/>
      </rPr>
      <t>操作スイッチ</t>
    </r>
    <phoneticPr fontId="1"/>
  </si>
  <si>
    <r>
      <rPr>
        <sz val="10"/>
        <color theme="1"/>
        <rFont val="HG明朝B"/>
        <family val="1"/>
        <charset val="128"/>
      </rPr>
      <t xml:space="preserve">　4 </t>
    </r>
    <r>
      <rPr>
        <sz val="10"/>
        <color rgb="FF0000CC"/>
        <rFont val="Meiryo UI"/>
        <family val="3"/>
        <charset val="128"/>
      </rPr>
      <t>主制御回路用制御器・継電器</t>
    </r>
    <phoneticPr fontId="1"/>
  </si>
  <si>
    <r>
      <rPr>
        <sz val="10"/>
        <color theme="1"/>
        <rFont val="HG明朝B"/>
        <family val="1"/>
        <charset val="128"/>
      </rPr>
      <t xml:space="preserve">　5 </t>
    </r>
    <r>
      <rPr>
        <sz val="10"/>
        <color rgb="FF0000CC"/>
        <rFont val="Meiryo UI"/>
        <family val="3"/>
        <charset val="128"/>
      </rPr>
      <t>停止スイッチ・継電器</t>
    </r>
    <phoneticPr fontId="1"/>
  </si>
  <si>
    <r>
      <rPr>
        <sz val="10"/>
        <color theme="1"/>
        <rFont val="HG明朝B"/>
        <family val="1"/>
        <charset val="128"/>
      </rPr>
      <t xml:space="preserve">　6 </t>
    </r>
    <r>
      <rPr>
        <sz val="10"/>
        <color rgb="FF0000CC"/>
        <rFont val="Meiryo UI"/>
        <family val="3"/>
        <charset val="128"/>
      </rPr>
      <t>始動遮断器・スイッチ、接触</t>
    </r>
    <phoneticPr fontId="1"/>
  </si>
  <si>
    <r>
      <rPr>
        <sz val="10"/>
        <color theme="1"/>
        <rFont val="HG明朝B"/>
        <family val="1"/>
        <charset val="128"/>
      </rPr>
      <t>　　</t>
    </r>
    <r>
      <rPr>
        <sz val="10"/>
        <color rgb="FF0000CC"/>
        <rFont val="Meiryo UI"/>
        <family val="3"/>
        <charset val="128"/>
      </rPr>
      <t>器・継電器</t>
    </r>
    <phoneticPr fontId="1"/>
  </si>
  <si>
    <r>
      <rPr>
        <sz val="10"/>
        <color theme="1"/>
        <rFont val="HG明朝B"/>
        <family val="1"/>
        <charset val="128"/>
      </rPr>
      <t xml:space="preserve">　7 </t>
    </r>
    <r>
      <rPr>
        <sz val="10"/>
        <color rgb="FF0000CC"/>
        <rFont val="Meiryo UI"/>
        <family val="3"/>
        <charset val="128"/>
      </rPr>
      <t>調整スイッチ</t>
    </r>
    <phoneticPr fontId="1"/>
  </si>
  <si>
    <r>
      <rPr>
        <sz val="10"/>
        <color theme="1"/>
        <rFont val="HG明朝B"/>
        <family val="1"/>
        <charset val="128"/>
      </rPr>
      <t xml:space="preserve">　8 </t>
    </r>
    <r>
      <rPr>
        <sz val="10"/>
        <color rgb="FF0000CC"/>
        <rFont val="Meiryo UI"/>
        <family val="3"/>
        <charset val="128"/>
      </rPr>
      <t>制御電源スイッチ</t>
    </r>
    <phoneticPr fontId="1"/>
  </si>
  <si>
    <r>
      <rPr>
        <sz val="10"/>
        <color theme="1"/>
        <rFont val="HG明朝B"/>
        <family val="1"/>
        <charset val="128"/>
      </rPr>
      <t xml:space="preserve">　9 </t>
    </r>
    <r>
      <rPr>
        <sz val="10"/>
        <color rgb="FF0000CC"/>
        <rFont val="Meiryo UI"/>
        <family val="3"/>
        <charset val="128"/>
      </rPr>
      <t>界磁転極スイッチ・接触器・</t>
    </r>
    <phoneticPr fontId="1"/>
  </si>
  <si>
    <r>
      <rPr>
        <sz val="10"/>
        <color theme="1"/>
        <rFont val="HG明朝B"/>
        <family val="1"/>
        <charset val="128"/>
      </rPr>
      <t>　　</t>
    </r>
    <r>
      <rPr>
        <sz val="10"/>
        <color rgb="FF0000CC"/>
        <rFont val="Meiryo UI"/>
        <family val="3"/>
        <charset val="128"/>
      </rPr>
      <t>継電器</t>
    </r>
    <phoneticPr fontId="1"/>
  </si>
  <si>
    <r>
      <rPr>
        <sz val="10"/>
        <color theme="1"/>
        <rFont val="HG明朝B"/>
        <family val="1"/>
        <charset val="128"/>
      </rPr>
      <t xml:space="preserve"> 10 </t>
    </r>
    <r>
      <rPr>
        <sz val="10"/>
        <color rgb="FF0000CC"/>
        <rFont val="Meiryo UI"/>
        <family val="3"/>
        <charset val="128"/>
      </rPr>
      <t>順序スイッチ・プログラム</t>
    </r>
    <phoneticPr fontId="1"/>
  </si>
  <si>
    <r>
      <rPr>
        <sz val="10"/>
        <color theme="1"/>
        <rFont val="HG明朝B"/>
        <family val="1"/>
        <charset val="128"/>
      </rPr>
      <t>　　</t>
    </r>
    <r>
      <rPr>
        <sz val="10"/>
        <color rgb="FF0000CC"/>
        <rFont val="Meiryo UI"/>
        <family val="3"/>
        <charset val="128"/>
      </rPr>
      <t>制御器</t>
    </r>
    <phoneticPr fontId="1"/>
  </si>
  <si>
    <r>
      <rPr>
        <sz val="10"/>
        <color theme="1"/>
        <rFont val="HG明朝B"/>
        <family val="1"/>
        <charset val="128"/>
      </rPr>
      <t xml:space="preserve"> 11 </t>
    </r>
    <r>
      <rPr>
        <sz val="10"/>
        <color rgb="FF0000CC"/>
        <rFont val="Meiryo UI"/>
        <family val="3"/>
        <charset val="128"/>
      </rPr>
      <t>試験スイッチ・継電器</t>
    </r>
    <phoneticPr fontId="1"/>
  </si>
  <si>
    <r>
      <rPr>
        <sz val="10"/>
        <color theme="1"/>
        <rFont val="HG明朝B"/>
        <family val="1"/>
        <charset val="128"/>
      </rPr>
      <t xml:space="preserve"> 12 </t>
    </r>
    <r>
      <rPr>
        <sz val="10"/>
        <color rgb="FF0000CC"/>
        <rFont val="Meiryo UI"/>
        <family val="3"/>
        <charset val="128"/>
      </rPr>
      <t>過速度スイッチ・継電器</t>
    </r>
    <phoneticPr fontId="1"/>
  </si>
  <si>
    <r>
      <rPr>
        <sz val="10"/>
        <color theme="1"/>
        <rFont val="HG明朝B"/>
        <family val="1"/>
        <charset val="128"/>
      </rPr>
      <t xml:space="preserve"> 13 </t>
    </r>
    <r>
      <rPr>
        <sz val="10"/>
        <color rgb="FF0000CC"/>
        <rFont val="Meiryo UI"/>
        <family val="3"/>
        <charset val="128"/>
      </rPr>
      <t>同期速度スイッチ・継電器</t>
    </r>
    <phoneticPr fontId="1"/>
  </si>
  <si>
    <r>
      <rPr>
        <sz val="10"/>
        <color theme="1"/>
        <rFont val="HG明朝B"/>
        <family val="1"/>
        <charset val="128"/>
      </rPr>
      <t xml:space="preserve"> 14 </t>
    </r>
    <r>
      <rPr>
        <sz val="10"/>
        <color rgb="FF0000CC"/>
        <rFont val="Meiryo UI"/>
        <family val="3"/>
        <charset val="128"/>
      </rPr>
      <t>低速度スイッチ・継電器</t>
    </r>
    <phoneticPr fontId="1"/>
  </si>
  <si>
    <r>
      <rPr>
        <sz val="10"/>
        <color theme="1"/>
        <rFont val="HG明朝B"/>
        <family val="1"/>
        <charset val="128"/>
      </rPr>
      <t xml:space="preserve"> 15 </t>
    </r>
    <r>
      <rPr>
        <sz val="10"/>
        <color rgb="FF0000CC"/>
        <rFont val="Meiryo UI"/>
        <family val="3"/>
        <charset val="128"/>
      </rPr>
      <t>速度調整装置</t>
    </r>
    <phoneticPr fontId="1"/>
  </si>
  <si>
    <r>
      <rPr>
        <sz val="10"/>
        <color theme="1"/>
        <rFont val="HG明朝B"/>
        <family val="1"/>
        <charset val="128"/>
      </rPr>
      <t xml:space="preserve"> 16 </t>
    </r>
    <r>
      <rPr>
        <sz val="10"/>
        <color rgb="FF0000CC"/>
        <rFont val="Meiryo UI"/>
        <family val="3"/>
        <charset val="128"/>
      </rPr>
      <t>表示線監視継電器</t>
    </r>
    <phoneticPr fontId="1"/>
  </si>
  <si>
    <r>
      <rPr>
        <sz val="10"/>
        <color theme="1"/>
        <rFont val="HG明朝B"/>
        <family val="1"/>
        <charset val="128"/>
      </rPr>
      <t xml:space="preserve"> 17 </t>
    </r>
    <r>
      <rPr>
        <sz val="10"/>
        <color rgb="FF0000CC"/>
        <rFont val="Meiryo UI"/>
        <family val="3"/>
        <charset val="128"/>
      </rPr>
      <t>表示線継電器</t>
    </r>
    <phoneticPr fontId="1"/>
  </si>
  <si>
    <r>
      <rPr>
        <sz val="10"/>
        <color theme="1"/>
        <rFont val="HG明朝B"/>
        <family val="1"/>
        <charset val="128"/>
      </rPr>
      <t xml:space="preserve"> 18 </t>
    </r>
    <r>
      <rPr>
        <sz val="10"/>
        <color rgb="FF0000CC"/>
        <rFont val="Meiryo UI"/>
        <family val="3"/>
        <charset val="128"/>
      </rPr>
      <t>加速若しくは減速接触器又は、</t>
    </r>
    <phoneticPr fontId="1"/>
  </si>
  <si>
    <r>
      <t xml:space="preserve">　  </t>
    </r>
    <r>
      <rPr>
        <sz val="10"/>
        <color rgb="FF0000CC"/>
        <rFont val="HG明朝B"/>
        <family val="1"/>
        <charset val="128"/>
      </rPr>
      <t>加速若しくは減速継電器</t>
    </r>
    <phoneticPr fontId="1"/>
  </si>
  <si>
    <r>
      <rPr>
        <sz val="10"/>
        <color theme="1"/>
        <rFont val="HG明朝B"/>
        <family val="1"/>
        <charset val="128"/>
      </rPr>
      <t xml:space="preserve"> 19 </t>
    </r>
    <r>
      <rPr>
        <sz val="10"/>
        <color rgb="FF0000CC"/>
        <rFont val="Meiryo UI"/>
        <family val="3"/>
        <charset val="128"/>
      </rPr>
      <t>始動､運転切換接触器･継電器</t>
    </r>
    <phoneticPr fontId="1"/>
  </si>
  <si>
    <r>
      <rPr>
        <sz val="10"/>
        <color theme="1"/>
        <rFont val="HG明朝B"/>
        <family val="1"/>
        <charset val="128"/>
      </rPr>
      <t xml:space="preserve"> 20 </t>
    </r>
    <r>
      <rPr>
        <sz val="10"/>
        <color rgb="FF0000CC"/>
        <rFont val="Meiryo UI"/>
        <family val="3"/>
        <charset val="128"/>
      </rPr>
      <t>補機弁</t>
    </r>
    <phoneticPr fontId="1"/>
  </si>
  <si>
    <r>
      <rPr>
        <sz val="10"/>
        <color theme="1"/>
        <rFont val="HG明朝B"/>
        <family val="1"/>
        <charset val="128"/>
      </rPr>
      <t xml:space="preserve"> 21 </t>
    </r>
    <r>
      <rPr>
        <sz val="10"/>
        <color rgb="FF0000CC"/>
        <rFont val="Meiryo UI"/>
        <family val="3"/>
        <charset val="128"/>
      </rPr>
      <t xml:space="preserve">主機弁 </t>
    </r>
    <phoneticPr fontId="1"/>
  </si>
  <si>
    <r>
      <rPr>
        <sz val="10"/>
        <color theme="1"/>
        <rFont val="HG明朝B"/>
        <family val="1"/>
        <charset val="128"/>
      </rPr>
      <t xml:space="preserve"> 22 </t>
    </r>
    <r>
      <rPr>
        <sz val="10"/>
        <color rgb="FF0000CC"/>
        <rFont val="Meiryo UI"/>
        <family val="3"/>
        <charset val="128"/>
      </rPr>
      <t>漏電遮断器、接触器・継電器</t>
    </r>
    <phoneticPr fontId="1"/>
  </si>
  <si>
    <r>
      <rPr>
        <sz val="10"/>
        <color theme="1"/>
        <rFont val="HG明朝B"/>
        <family val="1"/>
        <charset val="128"/>
      </rPr>
      <t xml:space="preserve"> 23 </t>
    </r>
    <r>
      <rPr>
        <sz val="10"/>
        <color rgb="FF0000CC"/>
        <rFont val="Meiryo UI"/>
        <family val="3"/>
        <charset val="128"/>
      </rPr>
      <t>温度調整装置・継電器</t>
    </r>
    <phoneticPr fontId="1"/>
  </si>
  <si>
    <r>
      <rPr>
        <sz val="10"/>
        <color theme="1"/>
        <rFont val="HG明朝B"/>
        <family val="1"/>
        <charset val="128"/>
      </rPr>
      <t xml:space="preserve"> 24 </t>
    </r>
    <r>
      <rPr>
        <sz val="10"/>
        <color rgb="FF0000CC"/>
        <rFont val="Meiryo UI"/>
        <family val="3"/>
        <charset val="128"/>
      </rPr>
      <t>タップ切換装置</t>
    </r>
    <phoneticPr fontId="1"/>
  </si>
  <si>
    <r>
      <rPr>
        <sz val="10"/>
        <color theme="1"/>
        <rFont val="HG明朝B"/>
        <family val="1"/>
        <charset val="128"/>
      </rPr>
      <t xml:space="preserve"> 25 </t>
    </r>
    <r>
      <rPr>
        <sz val="10"/>
        <color rgb="FF0000CC"/>
        <rFont val="Meiryo UI"/>
        <family val="3"/>
        <charset val="128"/>
      </rPr>
      <t>同期検出装置</t>
    </r>
    <phoneticPr fontId="1"/>
  </si>
  <si>
    <r>
      <rPr>
        <sz val="10"/>
        <color theme="1"/>
        <rFont val="HG明朝B"/>
        <family val="1"/>
        <charset val="128"/>
      </rPr>
      <t xml:space="preserve"> 26 </t>
    </r>
    <r>
      <rPr>
        <sz val="10"/>
        <color rgb="FF0000CC"/>
        <rFont val="Meiryo UI"/>
        <family val="3"/>
        <charset val="128"/>
      </rPr>
      <t>静止温度スイッチ・継電器</t>
    </r>
    <phoneticPr fontId="1"/>
  </si>
  <si>
    <r>
      <rPr>
        <sz val="8.5"/>
        <color theme="1"/>
        <rFont val="HG明朝B"/>
        <family val="1"/>
        <charset val="128"/>
      </rPr>
      <t xml:space="preserve">　81 </t>
    </r>
    <r>
      <rPr>
        <sz val="8.5"/>
        <color rgb="FF0000CC"/>
        <rFont val="メイリオ"/>
        <family val="3"/>
        <charset val="128"/>
      </rPr>
      <t>調速器駆動装置</t>
    </r>
    <phoneticPr fontId="1"/>
  </si>
  <si>
    <r>
      <rPr>
        <sz val="8.5"/>
        <color theme="1"/>
        <rFont val="HG明朝B"/>
        <family val="1"/>
        <charset val="128"/>
      </rPr>
      <t xml:space="preserve">　82 </t>
    </r>
    <r>
      <rPr>
        <sz val="8.5"/>
        <color rgb="FF0000CC"/>
        <rFont val="メイリオ"/>
        <family val="3"/>
        <charset val="128"/>
      </rPr>
      <t>直流再閉路継電器</t>
    </r>
    <phoneticPr fontId="1"/>
  </si>
  <si>
    <r>
      <rPr>
        <sz val="8.5"/>
        <color theme="1"/>
        <rFont val="HG明朝B"/>
        <family val="1"/>
        <charset val="128"/>
      </rPr>
      <t xml:space="preserve">　83 </t>
    </r>
    <r>
      <rPr>
        <sz val="8.5"/>
        <color rgb="FF0000CC"/>
        <rFont val="メイリオ"/>
        <family val="3"/>
        <charset val="128"/>
      </rPr>
      <t xml:space="preserve">選択スイッチ､接触器･継電器 </t>
    </r>
    <phoneticPr fontId="1"/>
  </si>
  <si>
    <r>
      <rPr>
        <sz val="8.5"/>
        <color theme="1"/>
        <rFont val="HG明朝B"/>
        <family val="1"/>
        <charset val="128"/>
      </rPr>
      <t xml:space="preserve">　84 </t>
    </r>
    <r>
      <rPr>
        <sz val="8.5"/>
        <color rgb="FF0000CC"/>
        <rFont val="メイリオ"/>
        <family val="3"/>
        <charset val="128"/>
      </rPr>
      <t>電圧継電器</t>
    </r>
    <phoneticPr fontId="1"/>
  </si>
  <si>
    <r>
      <rPr>
        <sz val="8.5"/>
        <color theme="1"/>
        <rFont val="HG明朝B"/>
        <family val="1"/>
        <charset val="128"/>
      </rPr>
      <t xml:space="preserve">　85 </t>
    </r>
    <r>
      <rPr>
        <sz val="8.5"/>
        <color rgb="FF0000CC"/>
        <rFont val="メイリオ"/>
        <family val="3"/>
        <charset val="128"/>
      </rPr>
      <t xml:space="preserve">信号継電器 </t>
    </r>
    <phoneticPr fontId="1"/>
  </si>
  <si>
    <r>
      <rPr>
        <sz val="8.5"/>
        <color theme="1"/>
        <rFont val="HG明朝B"/>
        <family val="1"/>
        <charset val="128"/>
      </rPr>
      <t xml:space="preserve">　86 </t>
    </r>
    <r>
      <rPr>
        <sz val="8.5"/>
        <color rgb="FF0000CC"/>
        <rFont val="メイリオ"/>
        <family val="3"/>
        <charset val="128"/>
      </rPr>
      <t>ロックアウト継電器</t>
    </r>
    <phoneticPr fontId="1"/>
  </si>
  <si>
    <r>
      <rPr>
        <sz val="8.5"/>
        <color theme="1"/>
        <rFont val="HG明朝B"/>
        <family val="1"/>
        <charset val="128"/>
      </rPr>
      <t xml:space="preserve">　87 </t>
    </r>
    <r>
      <rPr>
        <sz val="8.5"/>
        <color rgb="FF0000CC"/>
        <rFont val="メイリオ"/>
        <family val="3"/>
        <charset val="128"/>
      </rPr>
      <t>差動継電器</t>
    </r>
    <phoneticPr fontId="1"/>
  </si>
  <si>
    <r>
      <rPr>
        <sz val="8.5"/>
        <color theme="1"/>
        <rFont val="HG明朝B"/>
        <family val="1"/>
        <charset val="128"/>
      </rPr>
      <t xml:space="preserve">　89 </t>
    </r>
    <r>
      <rPr>
        <sz val="8.5"/>
        <color rgb="FF0000CC"/>
        <rFont val="メイリオ"/>
        <family val="3"/>
        <charset val="128"/>
      </rPr>
      <t>断路器・負荷開閉器</t>
    </r>
    <phoneticPr fontId="1"/>
  </si>
  <si>
    <r>
      <rPr>
        <sz val="8.5"/>
        <color theme="1"/>
        <rFont val="HG明朝B"/>
        <family val="1"/>
        <charset val="128"/>
      </rPr>
      <t xml:space="preserve">　　 </t>
    </r>
    <r>
      <rPr>
        <sz val="8.5"/>
        <color rgb="FF0000CC"/>
        <rFont val="メイリオ"/>
        <family val="3"/>
        <charset val="128"/>
      </rPr>
      <t>継電器</t>
    </r>
    <phoneticPr fontId="1"/>
  </si>
  <si>
    <r>
      <rPr>
        <sz val="8.5"/>
        <color theme="1"/>
        <rFont val="HG明朝B"/>
        <family val="1"/>
        <charset val="128"/>
      </rPr>
      <t xml:space="preserve">　90 </t>
    </r>
    <r>
      <rPr>
        <sz val="8.5"/>
        <color rgb="FF0000CC"/>
        <rFont val="メイリオ"/>
        <family val="3"/>
        <charset val="128"/>
      </rPr>
      <t>自動電圧調整器・自動電圧調整</t>
    </r>
    <phoneticPr fontId="1"/>
  </si>
  <si>
    <r>
      <t xml:space="preserve">         </t>
    </r>
    <r>
      <rPr>
        <sz val="8.5"/>
        <color rgb="FF0000CC"/>
        <rFont val="メイリオ"/>
        <family val="3"/>
        <charset val="128"/>
      </rPr>
      <t xml:space="preserve">・継電器 </t>
    </r>
    <phoneticPr fontId="1"/>
  </si>
  <si>
    <r>
      <rPr>
        <sz val="8.5"/>
        <color theme="1"/>
        <rFont val="HG明朝B"/>
        <family val="1"/>
        <charset val="128"/>
      </rPr>
      <t xml:space="preserve">　88 </t>
    </r>
    <r>
      <rPr>
        <sz val="8.5"/>
        <color rgb="FF0000CC"/>
        <rFont val="メイリオ"/>
        <family val="3"/>
        <charset val="128"/>
      </rPr>
      <t>補機用遮断器、スイッチ、接触器</t>
    </r>
    <phoneticPr fontId="1"/>
  </si>
  <si>
    <t>　93</t>
    <phoneticPr fontId="1"/>
  </si>
  <si>
    <r>
      <rPr>
        <sz val="8.5"/>
        <color theme="1"/>
        <rFont val="HG明朝B"/>
        <family val="1"/>
        <charset val="128"/>
      </rPr>
      <t xml:space="preserve">　91 </t>
    </r>
    <r>
      <rPr>
        <sz val="8.5"/>
        <color rgb="FF0000CC"/>
        <rFont val="メイリオ"/>
        <family val="3"/>
        <charset val="128"/>
      </rPr>
      <t>自動電圧調整器・電力継電器</t>
    </r>
    <phoneticPr fontId="1"/>
  </si>
  <si>
    <r>
      <rPr>
        <sz val="8.5"/>
        <color theme="1"/>
        <rFont val="HG明朝B"/>
        <family val="1"/>
        <charset val="128"/>
      </rPr>
      <t xml:space="preserve">　92 </t>
    </r>
    <r>
      <rPr>
        <sz val="8.5"/>
        <color rgb="FF0000CC"/>
        <rFont val="メイリオ"/>
        <family val="3"/>
        <charset val="128"/>
      </rPr>
      <t>扉・ダンパ</t>
    </r>
    <phoneticPr fontId="1"/>
  </si>
  <si>
    <r>
      <rPr>
        <sz val="8.5"/>
        <color theme="1"/>
        <rFont val="HG明朝B"/>
        <family val="1"/>
        <charset val="128"/>
      </rPr>
      <t xml:space="preserve">　94 </t>
    </r>
    <r>
      <rPr>
        <sz val="8.5"/>
        <color rgb="FF0000CC"/>
        <rFont val="メイリオ"/>
        <family val="3"/>
        <charset val="128"/>
      </rPr>
      <t>引外し自由接触器・継電器</t>
    </r>
    <phoneticPr fontId="1"/>
  </si>
  <si>
    <r>
      <rPr>
        <sz val="8.5"/>
        <color theme="1"/>
        <rFont val="HG明朝B"/>
        <family val="1"/>
        <charset val="128"/>
      </rPr>
      <t xml:space="preserve">　95 </t>
    </r>
    <r>
      <rPr>
        <sz val="8.5"/>
        <color rgb="FF0000CC"/>
        <rFont val="メイリオ"/>
        <family val="3"/>
        <charset val="128"/>
      </rPr>
      <t>自動周波数調整器・周波数継電器</t>
    </r>
    <phoneticPr fontId="1"/>
  </si>
  <si>
    <r>
      <rPr>
        <sz val="8.5"/>
        <color theme="1"/>
        <rFont val="HG明朝B"/>
        <family val="1"/>
        <charset val="128"/>
      </rPr>
      <t xml:space="preserve">　96 </t>
    </r>
    <r>
      <rPr>
        <sz val="8.5"/>
        <color rgb="FF0000CC"/>
        <rFont val="メイリオ"/>
        <family val="3"/>
        <charset val="128"/>
      </rPr>
      <t>静止器内部故障検出装置</t>
    </r>
    <phoneticPr fontId="1"/>
  </si>
  <si>
    <r>
      <rPr>
        <sz val="8.5"/>
        <color theme="1"/>
        <rFont val="HG明朝B"/>
        <family val="1"/>
        <charset val="128"/>
      </rPr>
      <t xml:space="preserve">　97 </t>
    </r>
    <r>
      <rPr>
        <sz val="8.5"/>
        <color rgb="FF0000CC"/>
        <rFont val="メイリオ"/>
        <family val="3"/>
        <charset val="128"/>
      </rPr>
      <t>ランナ</t>
    </r>
    <phoneticPr fontId="1"/>
  </si>
  <si>
    <r>
      <rPr>
        <sz val="8.5"/>
        <color theme="1"/>
        <rFont val="HG明朝B"/>
        <family val="1"/>
        <charset val="128"/>
      </rPr>
      <t xml:space="preserve">　98 </t>
    </r>
    <r>
      <rPr>
        <sz val="8.5"/>
        <color rgb="FF0000CC"/>
        <rFont val="メイリオ"/>
        <family val="3"/>
        <charset val="128"/>
      </rPr>
      <t>連結装置</t>
    </r>
    <phoneticPr fontId="1"/>
  </si>
  <si>
    <r>
      <rPr>
        <sz val="8.5"/>
        <color theme="1"/>
        <rFont val="HG明朝B"/>
        <family val="1"/>
        <charset val="128"/>
      </rPr>
      <t xml:space="preserve">　99 </t>
    </r>
    <r>
      <rPr>
        <sz val="8.5"/>
        <color rgb="FF0000CC"/>
        <rFont val="メイリオ"/>
        <family val="3"/>
        <charset val="128"/>
      </rPr>
      <t>自動記録装置</t>
    </r>
    <phoneticPr fontId="1"/>
  </si>
  <si>
    <t xml:space="preserve">  　 (注)-1 58，93：予備番号</t>
    <phoneticPr fontId="1"/>
  </si>
  <si>
    <t xml:space="preserve">  　 (注)-2 補助記号、補助番号は省略</t>
    <phoneticPr fontId="1"/>
  </si>
  <si>
    <r>
      <t>Sequence</t>
    </r>
    <r>
      <rPr>
        <sz val="10"/>
        <color rgb="FF0000CC"/>
        <rFont val="メイリオ"/>
        <family val="3"/>
        <charset val="128"/>
      </rPr>
      <t>　</t>
    </r>
    <r>
      <rPr>
        <sz val="10"/>
        <color rgb="FF0000CC"/>
        <rFont val="Times New Roman"/>
        <family val="1"/>
      </rPr>
      <t>number</t>
    </r>
    <phoneticPr fontId="1"/>
  </si>
  <si>
    <t>項　　 目</t>
    <rPh sb="0" eb="1">
      <t>コウ</t>
    </rPh>
    <rPh sb="4" eb="5">
      <t>メ</t>
    </rPh>
    <phoneticPr fontId="1"/>
  </si>
  <si>
    <t>備　　　考</t>
    <rPh sb="0" eb="1">
      <t>ソナエ</t>
    </rPh>
    <rPh sb="4" eb="5">
      <t>コウ</t>
    </rPh>
    <phoneticPr fontId="1"/>
  </si>
  <si>
    <t>　　</t>
    <phoneticPr fontId="1"/>
  </si>
  <si>
    <r>
      <t xml:space="preserve"> </t>
    </r>
    <r>
      <rPr>
        <sz val="10"/>
        <color rgb="FFFF0000"/>
        <rFont val="HG明朝B"/>
        <family val="1"/>
        <charset val="128"/>
      </rPr>
      <t>19</t>
    </r>
    <r>
      <rPr>
        <sz val="10"/>
        <color theme="1"/>
        <rFont val="HG明朝B"/>
        <family val="1"/>
        <charset val="128"/>
      </rPr>
      <t xml:space="preserve"> </t>
    </r>
    <r>
      <rPr>
        <sz val="10"/>
        <color rgb="FF0000CC"/>
        <rFont val="HG明朝B"/>
        <family val="1"/>
        <charset val="128"/>
      </rPr>
      <t>シーケンス番号</t>
    </r>
    <phoneticPr fontId="1"/>
  </si>
  <si>
    <r>
      <rPr>
        <sz val="8.5"/>
        <color theme="1"/>
        <rFont val="HG明朝B"/>
        <family val="1"/>
        <charset val="128"/>
      </rPr>
      <t xml:space="preserve">　27 </t>
    </r>
    <r>
      <rPr>
        <sz val="8.5"/>
        <color rgb="FF0000CC"/>
        <rFont val="メイリオ"/>
        <family val="3"/>
        <charset val="128"/>
      </rPr>
      <t>交流不足電圧継電器</t>
    </r>
    <phoneticPr fontId="1"/>
  </si>
  <si>
    <r>
      <rPr>
        <sz val="8.5"/>
        <color theme="1"/>
        <rFont val="HG明朝B"/>
        <family val="1"/>
        <charset val="128"/>
      </rPr>
      <t xml:space="preserve">　28 </t>
    </r>
    <r>
      <rPr>
        <sz val="8.5"/>
        <color rgb="FF0000CC"/>
        <rFont val="メイリオ"/>
        <family val="3"/>
        <charset val="128"/>
      </rPr>
      <t>警報装置</t>
    </r>
    <phoneticPr fontId="1"/>
  </si>
  <si>
    <r>
      <rPr>
        <sz val="8.5"/>
        <color theme="1"/>
        <rFont val="HG明朝B"/>
        <family val="1"/>
        <charset val="128"/>
      </rPr>
      <t xml:space="preserve">　29 </t>
    </r>
    <r>
      <rPr>
        <sz val="8.5"/>
        <color rgb="FF0000CC"/>
        <rFont val="メイリオ"/>
        <family val="3"/>
        <charset val="128"/>
      </rPr>
      <t>消火装置</t>
    </r>
    <phoneticPr fontId="1"/>
  </si>
  <si>
    <r>
      <rPr>
        <sz val="8.5"/>
        <color theme="1"/>
        <rFont val="HG明朝B"/>
        <family val="1"/>
        <charset val="128"/>
      </rPr>
      <t xml:space="preserve">　30 </t>
    </r>
    <r>
      <rPr>
        <sz val="8.5"/>
        <color rgb="FF0000CC"/>
        <rFont val="メイリオ"/>
        <family val="3"/>
        <charset val="128"/>
      </rPr>
      <t>機器の状態又は故障表示装置</t>
    </r>
    <phoneticPr fontId="1"/>
  </si>
  <si>
    <r>
      <rPr>
        <sz val="8.5"/>
        <color theme="1"/>
        <rFont val="HG明朝B"/>
        <family val="1"/>
        <charset val="128"/>
      </rPr>
      <t xml:space="preserve">　31 </t>
    </r>
    <r>
      <rPr>
        <sz val="8.5"/>
        <color rgb="FF0000CC"/>
        <rFont val="メイリオ"/>
        <family val="3"/>
        <charset val="128"/>
      </rPr>
      <t>界磁変更遮断器、スイッチ</t>
    </r>
    <phoneticPr fontId="1"/>
  </si>
  <si>
    <r>
      <rPr>
        <sz val="8.5"/>
        <color theme="1"/>
        <rFont val="HG明朝B"/>
        <family val="1"/>
        <charset val="128"/>
      </rPr>
      <t xml:space="preserve">　　 </t>
    </r>
    <r>
      <rPr>
        <sz val="8.5"/>
        <color rgb="FF0000CC"/>
        <rFont val="メイリオ"/>
        <family val="3"/>
        <charset val="128"/>
      </rPr>
      <t>接触器・継電器</t>
    </r>
    <phoneticPr fontId="1"/>
  </si>
  <si>
    <r>
      <rPr>
        <sz val="8.5"/>
        <color theme="1"/>
        <rFont val="HG明朝B"/>
        <family val="1"/>
        <charset val="128"/>
      </rPr>
      <t xml:space="preserve">　32 </t>
    </r>
    <r>
      <rPr>
        <sz val="8.5"/>
        <color rgb="FF0000CC"/>
        <rFont val="メイリオ"/>
        <family val="3"/>
        <charset val="128"/>
      </rPr>
      <t>同期速度スイッチ・継電器</t>
    </r>
    <phoneticPr fontId="1"/>
  </si>
  <si>
    <r>
      <rPr>
        <sz val="8.5"/>
        <color theme="1"/>
        <rFont val="HG明朝B"/>
        <family val="1"/>
        <charset val="128"/>
      </rPr>
      <t xml:space="preserve">　33 </t>
    </r>
    <r>
      <rPr>
        <sz val="8.5"/>
        <color rgb="FF0000CC"/>
        <rFont val="メイリオ"/>
        <family val="3"/>
        <charset val="128"/>
      </rPr>
      <t>位置検出スイッチ・装置</t>
    </r>
    <phoneticPr fontId="1"/>
  </si>
  <si>
    <r>
      <rPr>
        <sz val="8.5"/>
        <color theme="1"/>
        <rFont val="HG明朝B"/>
        <family val="1"/>
        <charset val="128"/>
      </rPr>
      <t xml:space="preserve">　34 </t>
    </r>
    <r>
      <rPr>
        <sz val="8.5"/>
        <color rgb="FF0000CC"/>
        <rFont val="メイリオ"/>
        <family val="3"/>
        <charset val="128"/>
      </rPr>
      <t>電動順序制御器</t>
    </r>
    <phoneticPr fontId="1"/>
  </si>
  <si>
    <r>
      <rPr>
        <sz val="8.5"/>
        <color theme="1"/>
        <rFont val="HG明朝B"/>
        <family val="1"/>
        <charset val="128"/>
      </rPr>
      <t xml:space="preserve">　35 </t>
    </r>
    <r>
      <rPr>
        <sz val="8.5"/>
        <color rgb="FF0000CC"/>
        <rFont val="メイリオ"/>
        <family val="3"/>
        <charset val="128"/>
      </rPr>
      <t>ブラシ操作装置・スリップリ</t>
    </r>
    <phoneticPr fontId="1"/>
  </si>
  <si>
    <r>
      <rPr>
        <sz val="8.5"/>
        <color theme="1"/>
        <rFont val="HG明朝B"/>
        <family val="1"/>
        <charset val="128"/>
      </rPr>
      <t xml:space="preserve">　　 </t>
    </r>
    <r>
      <rPr>
        <sz val="8.5"/>
        <color rgb="FF0000CC"/>
        <rFont val="メイリオ"/>
        <family val="3"/>
        <charset val="128"/>
      </rPr>
      <t>ング短絡装置</t>
    </r>
    <phoneticPr fontId="1"/>
  </si>
  <si>
    <r>
      <rPr>
        <sz val="8.5"/>
        <color theme="1"/>
        <rFont val="HG明朝B"/>
        <family val="1"/>
        <charset val="128"/>
      </rPr>
      <t xml:space="preserve">　36 </t>
    </r>
    <r>
      <rPr>
        <sz val="8.5"/>
        <color rgb="FF0000CC"/>
        <rFont val="メイリオ"/>
        <family val="3"/>
        <charset val="128"/>
      </rPr>
      <t>極性継電器</t>
    </r>
    <phoneticPr fontId="1"/>
  </si>
  <si>
    <r>
      <rPr>
        <sz val="8.5"/>
        <color theme="1"/>
        <rFont val="HG明朝B"/>
        <family val="1"/>
        <charset val="128"/>
      </rPr>
      <t xml:space="preserve">　37 </t>
    </r>
    <r>
      <rPr>
        <sz val="8.5"/>
        <color rgb="FF0000CC"/>
        <rFont val="メイリオ"/>
        <family val="3"/>
        <charset val="128"/>
      </rPr>
      <t>不足電流継電器</t>
    </r>
    <phoneticPr fontId="1"/>
  </si>
  <si>
    <r>
      <rPr>
        <sz val="8.5"/>
        <color theme="1"/>
        <rFont val="HG明朝B"/>
        <family val="1"/>
        <charset val="128"/>
      </rPr>
      <t xml:space="preserve">　38 </t>
    </r>
    <r>
      <rPr>
        <sz val="8.5"/>
        <color rgb="FF0000CC"/>
        <rFont val="メイリオ"/>
        <family val="3"/>
        <charset val="128"/>
      </rPr>
      <t>軸受温度スイッチ・継電器</t>
    </r>
    <phoneticPr fontId="1"/>
  </si>
  <si>
    <r>
      <rPr>
        <sz val="8.5"/>
        <color theme="1"/>
        <rFont val="HG明朝B"/>
        <family val="1"/>
        <charset val="128"/>
      </rPr>
      <t xml:space="preserve">　41 </t>
    </r>
    <r>
      <rPr>
        <sz val="8.5"/>
        <color rgb="FF0000CC"/>
        <rFont val="メイリオ"/>
        <family val="3"/>
        <charset val="128"/>
      </rPr>
      <t>界磁遮断器･スイッチ･接触器</t>
    </r>
    <phoneticPr fontId="1"/>
  </si>
  <si>
    <r>
      <rPr>
        <sz val="8.5"/>
        <color theme="1"/>
        <rFont val="HG明朝B"/>
        <family val="1"/>
        <charset val="128"/>
      </rPr>
      <t xml:space="preserve">　42 </t>
    </r>
    <r>
      <rPr>
        <sz val="8.5"/>
        <color rgb="FF0000CC"/>
        <rFont val="メイリオ"/>
        <family val="3"/>
        <charset val="128"/>
      </rPr>
      <t>運転遮断器･スイッチ･接触器</t>
    </r>
    <phoneticPr fontId="1"/>
  </si>
  <si>
    <r>
      <rPr>
        <sz val="8.5"/>
        <color theme="1"/>
        <rFont val="HG明朝B"/>
        <family val="1"/>
        <charset val="128"/>
      </rPr>
      <t xml:space="preserve">　43 </t>
    </r>
    <r>
      <rPr>
        <sz val="8.5"/>
        <color rgb="FF0000CC"/>
        <rFont val="メイリオ"/>
        <family val="3"/>
        <charset val="128"/>
      </rPr>
      <t>制御回路切換スイッチ・接触器</t>
    </r>
    <rPh sb="17" eb="18">
      <t>キ</t>
    </rPh>
    <phoneticPr fontId="1"/>
  </si>
  <si>
    <r>
      <rPr>
        <sz val="8.5"/>
        <color theme="1"/>
        <rFont val="HG明朝B"/>
        <family val="1"/>
        <charset val="128"/>
      </rPr>
      <t xml:space="preserve">　44 </t>
    </r>
    <r>
      <rPr>
        <sz val="8.5"/>
        <color rgb="FF0000CC"/>
        <rFont val="メイリオ"/>
        <family val="3"/>
        <charset val="128"/>
      </rPr>
      <t>距離継電器</t>
    </r>
    <phoneticPr fontId="1"/>
  </si>
  <si>
    <r>
      <rPr>
        <sz val="8.5"/>
        <color theme="1"/>
        <rFont val="HG明朝B"/>
        <family val="1"/>
        <charset val="128"/>
      </rPr>
      <t xml:space="preserve">　45 </t>
    </r>
    <r>
      <rPr>
        <sz val="8.5"/>
        <color rgb="FF0000CC"/>
        <rFont val="メイリオ"/>
        <family val="3"/>
        <charset val="128"/>
      </rPr>
      <t>直流過電圧継電器</t>
    </r>
    <phoneticPr fontId="1"/>
  </si>
  <si>
    <r>
      <rPr>
        <sz val="8.5"/>
        <color theme="1"/>
        <rFont val="HG明朝B"/>
        <family val="1"/>
        <charset val="128"/>
      </rPr>
      <t xml:space="preserve">　46 </t>
    </r>
    <r>
      <rPr>
        <sz val="8.5"/>
        <color rgb="FF0000CC"/>
        <rFont val="メイリオ"/>
        <family val="3"/>
        <charset val="128"/>
      </rPr>
      <t>逆相又は相不平衡電流継電器</t>
    </r>
    <phoneticPr fontId="1"/>
  </si>
  <si>
    <r>
      <rPr>
        <sz val="8.5"/>
        <color theme="1"/>
        <rFont val="HG明朝B"/>
        <family val="1"/>
        <charset val="128"/>
      </rPr>
      <t xml:space="preserve">　47 </t>
    </r>
    <r>
      <rPr>
        <sz val="8.5"/>
        <color rgb="FF0000CC"/>
        <rFont val="メイリオ"/>
        <family val="3"/>
        <charset val="128"/>
      </rPr>
      <t>欠相又は逆相電圧継電器</t>
    </r>
    <phoneticPr fontId="1"/>
  </si>
  <si>
    <r>
      <rPr>
        <sz val="8.5"/>
        <color theme="1"/>
        <rFont val="HG明朝B"/>
        <family val="1"/>
        <charset val="128"/>
      </rPr>
      <t xml:space="preserve">　48 </t>
    </r>
    <r>
      <rPr>
        <sz val="8.5"/>
        <color rgb="FF0000CC"/>
        <rFont val="メイリオ"/>
        <family val="3"/>
        <charset val="128"/>
      </rPr>
      <t>渋滞検出継電器</t>
    </r>
    <phoneticPr fontId="1"/>
  </si>
  <si>
    <r>
      <rPr>
        <sz val="8.5"/>
        <color theme="1"/>
        <rFont val="HG明朝B"/>
        <family val="1"/>
        <charset val="128"/>
      </rPr>
      <t xml:space="preserve">　49 </t>
    </r>
    <r>
      <rPr>
        <sz val="8.5"/>
        <color rgb="FF0000CC"/>
        <rFont val="メイリオ"/>
        <family val="3"/>
        <charset val="128"/>
      </rPr>
      <t>回転機温度スイッチ若しくは</t>
    </r>
    <phoneticPr fontId="1"/>
  </si>
  <si>
    <r>
      <rPr>
        <sz val="8.5"/>
        <color theme="1"/>
        <rFont val="HG明朝B"/>
        <family val="1"/>
        <charset val="128"/>
      </rPr>
      <t xml:space="preserve">     </t>
    </r>
    <r>
      <rPr>
        <sz val="8.5"/>
        <color rgb="FF0000CC"/>
        <rFont val="メイリオ"/>
        <family val="3"/>
        <charset val="128"/>
      </rPr>
      <t>継電器又は過負荷継電器</t>
    </r>
    <phoneticPr fontId="1"/>
  </si>
  <si>
    <r>
      <rPr>
        <sz val="8.5"/>
        <color theme="1"/>
        <rFont val="HG明朝B"/>
        <family val="1"/>
        <charset val="128"/>
      </rPr>
      <t xml:space="preserve">　50 </t>
    </r>
    <r>
      <rPr>
        <sz val="8.5"/>
        <color rgb="FF0000CC"/>
        <rFont val="メイリオ"/>
        <family val="3"/>
        <charset val="128"/>
      </rPr>
      <t>短絡選択継電器・地絡選択継電器</t>
    </r>
    <phoneticPr fontId="1"/>
  </si>
  <si>
    <r>
      <rPr>
        <sz val="8.5"/>
        <color theme="1"/>
        <rFont val="HG明朝B"/>
        <family val="1"/>
        <charset val="128"/>
      </rPr>
      <t xml:space="preserve">　51 </t>
    </r>
    <r>
      <rPr>
        <sz val="8.5"/>
        <color rgb="FF0000CC"/>
        <rFont val="メイリオ"/>
        <family val="3"/>
        <charset val="128"/>
      </rPr>
      <t>交流過電流継電器・地絡過電流</t>
    </r>
    <phoneticPr fontId="1"/>
  </si>
  <si>
    <r>
      <rPr>
        <sz val="8.5"/>
        <color theme="1"/>
        <rFont val="HG明朝B"/>
        <family val="1"/>
        <charset val="128"/>
      </rPr>
      <t xml:space="preserve">     </t>
    </r>
    <r>
      <rPr>
        <sz val="8.5"/>
        <color rgb="FF0000CC"/>
        <rFont val="メイリオ"/>
        <family val="3"/>
        <charset val="128"/>
      </rPr>
      <t>継電器</t>
    </r>
    <phoneticPr fontId="1"/>
  </si>
  <si>
    <r>
      <rPr>
        <sz val="8.5"/>
        <color theme="1"/>
        <rFont val="HG明朝B"/>
        <family val="1"/>
        <charset val="128"/>
      </rPr>
      <t xml:space="preserve">　52 </t>
    </r>
    <r>
      <rPr>
        <sz val="8.5"/>
        <color rgb="FF0000CC"/>
        <rFont val="メイリオ"/>
        <family val="3"/>
        <charset val="128"/>
      </rPr>
      <t>交流遮断器・接触器</t>
    </r>
    <phoneticPr fontId="1"/>
  </si>
  <si>
    <r>
      <rPr>
        <sz val="8.5"/>
        <color theme="1"/>
        <rFont val="HG明朝B"/>
        <family val="1"/>
        <charset val="128"/>
      </rPr>
      <t xml:space="preserve">　53 </t>
    </r>
    <r>
      <rPr>
        <sz val="8.5"/>
        <color rgb="FF0000CC"/>
        <rFont val="メイリオ"/>
        <family val="3"/>
        <charset val="128"/>
      </rPr>
      <t>励磁継電器・励孤継電器</t>
    </r>
    <phoneticPr fontId="1"/>
  </si>
  <si>
    <r>
      <rPr>
        <sz val="8.5"/>
        <color theme="1"/>
        <rFont val="HG明朝B"/>
        <family val="1"/>
        <charset val="128"/>
      </rPr>
      <t xml:space="preserve">　39 </t>
    </r>
    <r>
      <rPr>
        <sz val="8.5"/>
        <color rgb="FF0000CC"/>
        <rFont val="メイリオ"/>
        <family val="3"/>
        <charset val="128"/>
      </rPr>
      <t>機械的異常監視装置・検出装置</t>
    </r>
    <phoneticPr fontId="1"/>
  </si>
  <si>
    <r>
      <rPr>
        <sz val="8.5"/>
        <color theme="1"/>
        <rFont val="HG明朝B"/>
        <family val="1"/>
        <charset val="128"/>
      </rPr>
      <t xml:space="preserve">　40 </t>
    </r>
    <r>
      <rPr>
        <sz val="8.5"/>
        <color rgb="FF0000CC"/>
        <rFont val="メイリオ"/>
        <family val="3"/>
        <charset val="128"/>
      </rPr>
      <t>界磁電流継電器・界磁喪失継電器</t>
    </r>
    <phoneticPr fontId="1"/>
  </si>
  <si>
    <r>
      <rPr>
        <sz val="8.5"/>
        <color theme="1"/>
        <rFont val="HG明朝B"/>
        <family val="1"/>
        <charset val="128"/>
      </rPr>
      <t xml:space="preserve">　　 65 </t>
    </r>
    <r>
      <rPr>
        <sz val="8.5"/>
        <color rgb="FF0000CC"/>
        <rFont val="メイリオ"/>
        <family val="3"/>
        <charset val="128"/>
      </rPr>
      <t>調速装置</t>
    </r>
    <phoneticPr fontId="1"/>
  </si>
  <si>
    <r>
      <rPr>
        <sz val="8.5"/>
        <color theme="1"/>
        <rFont val="HG明朝B"/>
        <family val="1"/>
        <charset val="128"/>
      </rPr>
      <t xml:space="preserve">　　 64 </t>
    </r>
    <r>
      <rPr>
        <sz val="8.5"/>
        <color rgb="FF0000CC"/>
        <rFont val="メイリオ"/>
        <family val="3"/>
        <charset val="128"/>
      </rPr>
      <t>地絡過電圧継電器</t>
    </r>
    <phoneticPr fontId="1"/>
  </si>
  <si>
    <r>
      <rPr>
        <sz val="8.5"/>
        <color theme="1"/>
        <rFont val="HG明朝B"/>
        <family val="1"/>
        <charset val="128"/>
      </rPr>
      <t xml:space="preserve">　　 63 </t>
    </r>
    <r>
      <rPr>
        <sz val="8.5"/>
        <color rgb="FF0000CC"/>
        <rFont val="メイリオ"/>
        <family val="3"/>
        <charset val="128"/>
      </rPr>
      <t>圧力スイッチ・継電器</t>
    </r>
    <phoneticPr fontId="1"/>
  </si>
  <si>
    <r>
      <rPr>
        <sz val="8.5"/>
        <color theme="1"/>
        <rFont val="HG明朝B"/>
        <family val="1"/>
        <charset val="128"/>
      </rPr>
      <t xml:space="preserve">　　 62 </t>
    </r>
    <r>
      <rPr>
        <sz val="8.5"/>
        <color rgb="FF0000CC"/>
        <rFont val="メイリオ"/>
        <family val="3"/>
        <charset val="128"/>
      </rPr>
      <t>停止若しくは開路限時継電器</t>
    </r>
    <phoneticPr fontId="1"/>
  </si>
  <si>
    <r>
      <rPr>
        <sz val="8.5"/>
        <color theme="1"/>
        <rFont val="HG明朝B"/>
        <family val="1"/>
        <charset val="128"/>
      </rPr>
      <t xml:space="preserve">　　 61 </t>
    </r>
    <r>
      <rPr>
        <sz val="8.5"/>
        <color rgb="FF0000CC"/>
        <rFont val="メイリオ"/>
        <family val="3"/>
        <charset val="128"/>
      </rPr>
      <t>自動電流平衡調整器・電流平衡</t>
    </r>
    <phoneticPr fontId="1"/>
  </si>
  <si>
    <r>
      <rPr>
        <sz val="8.5"/>
        <color theme="1"/>
        <rFont val="HG明朝B"/>
        <family val="1"/>
        <charset val="128"/>
      </rPr>
      <t xml:space="preserve"> 　  54 </t>
    </r>
    <r>
      <rPr>
        <sz val="8.5"/>
        <color rgb="FF0000CC"/>
        <rFont val="メイリオ"/>
        <family val="3"/>
        <charset val="128"/>
      </rPr>
      <t>高速度遮断器</t>
    </r>
    <phoneticPr fontId="1"/>
  </si>
  <si>
    <r>
      <rPr>
        <sz val="8.5"/>
        <color theme="1"/>
        <rFont val="HG明朝B"/>
        <family val="1"/>
        <charset val="128"/>
      </rPr>
      <t xml:space="preserve"> 　  55 </t>
    </r>
    <r>
      <rPr>
        <sz val="8.5"/>
        <color rgb="FF0000CC"/>
        <rFont val="メイリオ"/>
        <family val="3"/>
        <charset val="128"/>
      </rPr>
      <t>自動力率調整器・力率継電器</t>
    </r>
    <phoneticPr fontId="1"/>
  </si>
  <si>
    <r>
      <rPr>
        <sz val="8.5"/>
        <color theme="1"/>
        <rFont val="HG明朝B"/>
        <family val="1"/>
        <charset val="128"/>
      </rPr>
      <t xml:space="preserve">　　 56 </t>
    </r>
    <r>
      <rPr>
        <sz val="8.5"/>
        <color rgb="FF0000CC"/>
        <rFont val="メイリオ"/>
        <family val="3"/>
        <charset val="128"/>
      </rPr>
      <t>すべり検出器・脱調継電器</t>
    </r>
    <phoneticPr fontId="1"/>
  </si>
  <si>
    <r>
      <rPr>
        <sz val="8.5"/>
        <color theme="1"/>
        <rFont val="HG明朝B"/>
        <family val="1"/>
        <charset val="128"/>
      </rPr>
      <t xml:space="preserve">　　 57 </t>
    </r>
    <r>
      <rPr>
        <sz val="8.5"/>
        <color rgb="FF0000CC"/>
        <rFont val="メイリオ"/>
        <family val="3"/>
        <charset val="128"/>
      </rPr>
      <t>自動電流調整器・電流継電器</t>
    </r>
    <phoneticPr fontId="1"/>
  </si>
  <si>
    <t>　　 58</t>
    <phoneticPr fontId="1"/>
  </si>
  <si>
    <r>
      <rPr>
        <sz val="8.5"/>
        <color theme="1"/>
        <rFont val="HG明朝B"/>
        <family val="1"/>
        <charset val="128"/>
      </rPr>
      <t xml:space="preserve">　　 59 </t>
    </r>
    <r>
      <rPr>
        <sz val="8.5"/>
        <color rgb="FF0000CC"/>
        <rFont val="メイリオ"/>
        <family val="3"/>
        <charset val="128"/>
      </rPr>
      <t>交流電圧継電器</t>
    </r>
    <phoneticPr fontId="1"/>
  </si>
  <si>
    <r>
      <rPr>
        <sz val="8.5"/>
        <color theme="1"/>
        <rFont val="HG明朝B"/>
        <family val="1"/>
        <charset val="128"/>
      </rPr>
      <t xml:space="preserve">　　 60 </t>
    </r>
    <r>
      <rPr>
        <sz val="8.5"/>
        <color rgb="FF0000CC"/>
        <rFont val="メイリオ"/>
        <family val="3"/>
        <charset val="128"/>
      </rPr>
      <t>自動電圧平衡調整器・電圧平衡</t>
    </r>
    <phoneticPr fontId="1"/>
  </si>
  <si>
    <r>
      <rPr>
        <sz val="8.5"/>
        <color theme="1"/>
        <rFont val="HG明朝B"/>
        <family val="1"/>
        <charset val="128"/>
      </rPr>
      <t>　 　 　</t>
    </r>
    <r>
      <rPr>
        <sz val="8.5"/>
        <color rgb="FF0000CC"/>
        <rFont val="メイリオ"/>
        <family val="3"/>
        <charset val="128"/>
      </rPr>
      <t>継電器</t>
    </r>
    <phoneticPr fontId="1"/>
  </si>
  <si>
    <r>
      <rPr>
        <sz val="8.5"/>
        <color theme="1"/>
        <rFont val="HG明朝B"/>
        <family val="1"/>
        <charset val="128"/>
      </rPr>
      <t>　  　　</t>
    </r>
    <r>
      <rPr>
        <sz val="8.5"/>
        <color rgb="FF0000CC"/>
        <rFont val="メイリオ"/>
        <family val="3"/>
        <charset val="128"/>
      </rPr>
      <t>継電器</t>
    </r>
    <phoneticPr fontId="1"/>
  </si>
  <si>
    <r>
      <rPr>
        <sz val="8.5"/>
        <color theme="1"/>
        <rFont val="HG明朝B"/>
        <family val="1"/>
        <charset val="128"/>
      </rPr>
      <t>　 　 　</t>
    </r>
    <r>
      <rPr>
        <sz val="8.5"/>
        <color rgb="FF0000CC"/>
        <rFont val="メイリオ"/>
        <family val="3"/>
        <charset val="128"/>
      </rPr>
      <t>又は停止若しくは開路遅延継電器</t>
    </r>
    <phoneticPr fontId="1"/>
  </si>
  <si>
    <r>
      <rPr>
        <sz val="8.5"/>
        <color theme="1"/>
        <rFont val="HG明朝B"/>
        <family val="1"/>
        <charset val="128"/>
      </rPr>
      <t xml:space="preserve">　　 67 </t>
    </r>
    <r>
      <rPr>
        <sz val="8.5"/>
        <color rgb="FF0000CC"/>
        <rFont val="メイリオ"/>
        <family val="3"/>
        <charset val="128"/>
      </rPr>
      <t>交流電力方向継電器・地絡</t>
    </r>
    <phoneticPr fontId="1"/>
  </si>
  <si>
    <r>
      <rPr>
        <sz val="8.5"/>
        <color theme="1"/>
        <rFont val="HG明朝B"/>
        <family val="1"/>
        <charset val="128"/>
      </rPr>
      <t xml:space="preserve">66 </t>
    </r>
    <r>
      <rPr>
        <sz val="8.5"/>
        <color rgb="FF0000CC"/>
        <rFont val="メイリオ"/>
        <family val="3"/>
        <charset val="128"/>
      </rPr>
      <t>断続継電器</t>
    </r>
    <phoneticPr fontId="1"/>
  </si>
  <si>
    <r>
      <rPr>
        <sz val="8.5"/>
        <color theme="1"/>
        <rFont val="HG明朝B"/>
        <family val="1"/>
        <charset val="128"/>
      </rPr>
      <t xml:space="preserve">　   　 </t>
    </r>
    <r>
      <rPr>
        <sz val="8.5"/>
        <color rgb="FF0000CC"/>
        <rFont val="メイリオ"/>
        <family val="3"/>
        <charset val="128"/>
      </rPr>
      <t>方向継電器</t>
    </r>
    <phoneticPr fontId="1"/>
  </si>
  <si>
    <r>
      <rPr>
        <sz val="8.5"/>
        <color theme="1"/>
        <rFont val="HG明朝B"/>
        <family val="1"/>
        <charset val="128"/>
      </rPr>
      <t xml:space="preserve">　　 68 </t>
    </r>
    <r>
      <rPr>
        <sz val="8.5"/>
        <color rgb="FF0000CC"/>
        <rFont val="メイリオ"/>
        <family val="3"/>
        <charset val="128"/>
      </rPr>
      <t>混入検出器</t>
    </r>
    <phoneticPr fontId="1"/>
  </si>
  <si>
    <r>
      <rPr>
        <sz val="8.5"/>
        <color theme="1"/>
        <rFont val="HG明朝B"/>
        <family val="1"/>
        <charset val="128"/>
      </rPr>
      <t xml:space="preserve">　　 69 </t>
    </r>
    <r>
      <rPr>
        <sz val="8.5"/>
        <color rgb="FF0000CC"/>
        <rFont val="メイリオ"/>
        <family val="3"/>
        <charset val="128"/>
      </rPr>
      <t>流量スイッチ・継電器</t>
    </r>
    <phoneticPr fontId="1"/>
  </si>
  <si>
    <r>
      <rPr>
        <sz val="8.5"/>
        <color theme="1"/>
        <rFont val="HG明朝B"/>
        <family val="1"/>
        <charset val="128"/>
      </rPr>
      <t xml:space="preserve">　　 71 </t>
    </r>
    <r>
      <rPr>
        <sz val="8.5"/>
        <color rgb="FF0000CC"/>
        <rFont val="メイリオ"/>
        <family val="3"/>
        <charset val="128"/>
      </rPr>
      <t>整流素子故障検出装置</t>
    </r>
    <phoneticPr fontId="1"/>
  </si>
  <si>
    <r>
      <rPr>
        <sz val="8.5"/>
        <color theme="1"/>
        <rFont val="HG明朝B"/>
        <family val="1"/>
        <charset val="128"/>
      </rPr>
      <t xml:space="preserve">　　 72 </t>
    </r>
    <r>
      <rPr>
        <sz val="8.5"/>
        <color rgb="FF0000CC"/>
        <rFont val="メイリオ"/>
        <family val="3"/>
        <charset val="128"/>
      </rPr>
      <t>直流遮断器・接触器</t>
    </r>
    <phoneticPr fontId="1"/>
  </si>
  <si>
    <r>
      <rPr>
        <sz val="8.5"/>
        <color theme="1"/>
        <rFont val="HG明朝B"/>
        <family val="1"/>
        <charset val="128"/>
      </rPr>
      <t xml:space="preserve">　　 74 </t>
    </r>
    <r>
      <rPr>
        <sz val="8.5"/>
        <color rgb="FF0000CC"/>
        <rFont val="メイリオ"/>
        <family val="3"/>
        <charset val="128"/>
      </rPr>
      <t>調整弁</t>
    </r>
    <phoneticPr fontId="1"/>
  </si>
  <si>
    <r>
      <rPr>
        <sz val="8.5"/>
        <color theme="1"/>
        <rFont val="HG明朝B"/>
        <family val="1"/>
        <charset val="128"/>
      </rPr>
      <t xml:space="preserve">　　 75 </t>
    </r>
    <r>
      <rPr>
        <sz val="8.5"/>
        <color rgb="FF0000CC"/>
        <rFont val="メイリオ"/>
        <family val="3"/>
        <charset val="128"/>
      </rPr>
      <t>制動装置</t>
    </r>
    <phoneticPr fontId="1"/>
  </si>
  <si>
    <r>
      <rPr>
        <sz val="8.5"/>
        <color theme="1"/>
        <rFont val="HG明朝B"/>
        <family val="1"/>
        <charset val="128"/>
      </rPr>
      <t xml:space="preserve">　　 76 </t>
    </r>
    <r>
      <rPr>
        <sz val="8.5"/>
        <color rgb="FF0000CC"/>
        <rFont val="メイリオ"/>
        <family val="3"/>
        <charset val="128"/>
      </rPr>
      <t>直流過電流継電器</t>
    </r>
    <phoneticPr fontId="1"/>
  </si>
  <si>
    <r>
      <rPr>
        <sz val="8.5"/>
        <color theme="1"/>
        <rFont val="HG明朝B"/>
        <family val="1"/>
        <charset val="128"/>
      </rPr>
      <t xml:space="preserve">　　 77 </t>
    </r>
    <r>
      <rPr>
        <sz val="8.5"/>
        <color rgb="FF0000CC"/>
        <rFont val="メイリオ"/>
        <family val="3"/>
        <charset val="128"/>
      </rPr>
      <t>負荷調整装置</t>
    </r>
    <phoneticPr fontId="1"/>
  </si>
  <si>
    <r>
      <rPr>
        <sz val="8.5"/>
        <color theme="1"/>
        <rFont val="HG明朝B"/>
        <family val="1"/>
        <charset val="128"/>
      </rPr>
      <t xml:space="preserve">　　 78 </t>
    </r>
    <r>
      <rPr>
        <sz val="8.5"/>
        <color rgb="FF0000CC"/>
        <rFont val="メイリオ"/>
        <family val="3"/>
        <charset val="128"/>
      </rPr>
      <t>搬送保護位相比較継電器</t>
    </r>
    <phoneticPr fontId="1"/>
  </si>
  <si>
    <r>
      <rPr>
        <sz val="8.5"/>
        <color theme="1"/>
        <rFont val="HG明朝B"/>
        <family val="1"/>
        <charset val="128"/>
      </rPr>
      <t xml:space="preserve">　　 79 </t>
    </r>
    <r>
      <rPr>
        <sz val="8.5"/>
        <color rgb="FF0000CC"/>
        <rFont val="メイリオ"/>
        <family val="3"/>
        <charset val="128"/>
      </rPr>
      <t>交流再閉路継電器</t>
    </r>
    <phoneticPr fontId="1"/>
  </si>
  <si>
    <r>
      <rPr>
        <sz val="8.5"/>
        <color theme="1"/>
        <rFont val="HG明朝B"/>
        <family val="1"/>
        <charset val="128"/>
      </rPr>
      <t xml:space="preserve">　　 80 </t>
    </r>
    <r>
      <rPr>
        <sz val="8.5"/>
        <color rgb="FF0000CC"/>
        <rFont val="メイリオ"/>
        <family val="3"/>
        <charset val="128"/>
      </rPr>
      <t>直流不足電圧継電器</t>
    </r>
    <phoneticPr fontId="1"/>
  </si>
  <si>
    <r>
      <rPr>
        <sz val="8.5"/>
        <color theme="1"/>
        <rFont val="HG明朝B"/>
        <family val="1"/>
        <charset val="128"/>
      </rPr>
      <t xml:space="preserve">　　 73 </t>
    </r>
    <r>
      <rPr>
        <sz val="8.5"/>
        <color rgb="FF0000CC"/>
        <rFont val="メイリオ"/>
        <family val="3"/>
        <charset val="128"/>
      </rPr>
      <t xml:space="preserve">短絡用遮断器・接触器 </t>
    </r>
    <phoneticPr fontId="1"/>
  </si>
  <si>
    <r>
      <rPr>
        <sz val="8.5"/>
        <color theme="1"/>
        <rFont val="HG明朝B"/>
        <family val="1"/>
        <charset val="128"/>
      </rPr>
      <t xml:space="preserve">　　 70 </t>
    </r>
    <r>
      <rPr>
        <sz val="8.5"/>
        <color rgb="FF0000CC"/>
        <rFont val="メイリオ"/>
        <family val="3"/>
        <charset val="128"/>
      </rPr>
      <t xml:space="preserve">加減抵抗器 </t>
    </r>
    <phoneticPr fontId="1"/>
  </si>
  <si>
    <t>備　　 考</t>
    <rPh sb="0" eb="1">
      <t>ソナエ</t>
    </rPh>
    <rPh sb="4" eb="5">
      <t>コウ</t>
    </rPh>
    <phoneticPr fontId="1"/>
  </si>
  <si>
    <t>　□架空引込 電力会社柱の負荷開閉器より構内引込柱または屋側に設置の区分開閉器に至る架線引込み方法。(要 遮断容量確認)</t>
    <phoneticPr fontId="1"/>
  </si>
  <si>
    <t>　□地中引込 電力会社の負荷開閉器より構内ハンドホール(マンホール)、区分開閉器に至る地中引込み方法。-------〃--------</t>
    <phoneticPr fontId="1"/>
  </si>
  <si>
    <t xml:space="preserve"> 避雷器の有無</t>
    <phoneticPr fontId="1"/>
  </si>
  <si>
    <t xml:space="preserve"> -----〃-----</t>
    <phoneticPr fontId="1"/>
  </si>
  <si>
    <t>高圧負荷開閉器</t>
    <phoneticPr fontId="1"/>
  </si>
  <si>
    <t>　　　　　　　　付属機能：地絡継電器(50G)または方向性地絡継電器(67)、過電流ロック又は電力ヒューズ組合わせ、避雷器内蔵型</t>
    <phoneticPr fontId="1"/>
  </si>
  <si>
    <t xml:space="preserve"> 記号凡例参照</t>
    <phoneticPr fontId="1"/>
  </si>
  <si>
    <t>　　負荷開閉器：7.2 KV   -200A , -300A , -400A　　　一般型，　　耐塩型，　　重耐塩型</t>
    <phoneticPr fontId="1"/>
  </si>
  <si>
    <t>　　　　　　　　無方向性，方向性，ＳＯＧ機能，ＬＡ内蔵，短時間耐電流(１秒)：8KA／12.5KA，ロック電流：350A ～ 550A</t>
    <phoneticPr fontId="1"/>
  </si>
  <si>
    <t>引込ケーブル</t>
    <phoneticPr fontId="1"/>
  </si>
  <si>
    <r>
      <rPr>
        <sz val="8.5"/>
        <color theme="1"/>
        <rFont val="HG明朝B"/>
        <family val="1"/>
        <charset val="128"/>
      </rPr>
      <t>　■</t>
    </r>
    <r>
      <rPr>
        <sz val="8.5"/>
        <color theme="1"/>
        <rFont val="メイリオ"/>
        <family val="3"/>
        <charset val="128"/>
      </rPr>
      <t>ケーブルの種類、サイズ、絶縁階級、連続許容電流、インピーダンス、短絡時許容電流、静電容量、充電電流、地絡電流</t>
    </r>
    <phoneticPr fontId="1"/>
  </si>
  <si>
    <r>
      <rPr>
        <sz val="8.5"/>
        <color theme="1"/>
        <rFont val="HG明朝B"/>
        <family val="1"/>
        <charset val="128"/>
      </rPr>
      <t>　■</t>
    </r>
    <r>
      <rPr>
        <sz val="8.5"/>
        <color theme="1"/>
        <rFont val="メイリオ"/>
        <family val="3"/>
        <charset val="128"/>
      </rPr>
      <t>ケーブル端末処理部（cable sealing end）の接地(ＥA)：送電側 または 受電側</t>
    </r>
    <phoneticPr fontId="1"/>
  </si>
  <si>
    <r>
      <rPr>
        <sz val="8.5"/>
        <color theme="1"/>
        <rFont val="HG明朝B"/>
        <family val="1"/>
        <charset val="128"/>
      </rPr>
      <t>　■</t>
    </r>
    <r>
      <rPr>
        <sz val="8.5"/>
        <color theme="1"/>
        <rFont val="メイリオ"/>
        <family val="3"/>
        <charset val="128"/>
      </rPr>
      <t>負荷開閉器　気中開閉器:ＡＳ(Air-break Switch)、真空開閉器:ＶＳ(Vucuum Switch)、ガス開閉器:ＧＳ(Gas Switch)、絶縁階級</t>
    </r>
    <phoneticPr fontId="1"/>
  </si>
  <si>
    <r>
      <rPr>
        <sz val="8.5"/>
        <color theme="1"/>
        <rFont val="HG明朝B"/>
        <family val="1"/>
        <charset val="128"/>
      </rPr>
      <t>　四 国 電力 (60hZ)：</t>
    </r>
    <r>
      <rPr>
        <sz val="8.5"/>
        <color theme="1"/>
        <rFont val="メイリオ"/>
        <family val="3"/>
        <charset val="128"/>
      </rPr>
      <t>『特定規模需要電気供給条件』平成22年4月1日実施</t>
    </r>
    <phoneticPr fontId="1"/>
  </si>
  <si>
    <r>
      <rPr>
        <sz val="8.5"/>
        <color theme="1"/>
        <rFont val="HG明朝B"/>
        <family val="1"/>
        <charset val="128"/>
      </rPr>
      <t>　九 州 電力 (60hZ)：</t>
    </r>
    <r>
      <rPr>
        <sz val="8.5"/>
        <color theme="1"/>
        <rFont val="メイリオ"/>
        <family val="3"/>
        <charset val="128"/>
      </rPr>
      <t>『特定規模需要標準供給条件』平成22年4月1日実施</t>
    </r>
    <phoneticPr fontId="1"/>
  </si>
  <si>
    <r>
      <rPr>
        <sz val="8.5"/>
        <color theme="1"/>
        <rFont val="HG明朝B"/>
        <family val="1"/>
        <charset val="128"/>
      </rPr>
      <t>　沖 縄 電力 (60hZ)：</t>
    </r>
    <r>
      <rPr>
        <sz val="8.5"/>
        <color theme="1"/>
        <rFont val="メイリオ"/>
        <family val="3"/>
        <charset val="128"/>
      </rPr>
      <t>『電気供給約款』平成21年4月1日実施</t>
    </r>
    <phoneticPr fontId="1"/>
  </si>
  <si>
    <r>
      <rPr>
        <sz val="8.5"/>
        <color theme="1"/>
        <rFont val="HG明朝B"/>
        <family val="1"/>
        <charset val="128"/>
      </rPr>
      <t>　北海道電力 (50Hz)：</t>
    </r>
    <r>
      <rPr>
        <sz val="8.5"/>
        <color theme="1"/>
        <rFont val="メイリオ"/>
        <family val="3"/>
        <charset val="128"/>
      </rPr>
      <t>『電気需給約款』平成22年4月1日実施</t>
    </r>
    <phoneticPr fontId="1"/>
  </si>
  <si>
    <r>
      <rPr>
        <sz val="8.5"/>
        <color theme="1"/>
        <rFont val="HG明朝B"/>
        <family val="1"/>
        <charset val="128"/>
      </rPr>
      <t>　東 北 電力 (50Hz)：</t>
    </r>
    <r>
      <rPr>
        <sz val="8.5"/>
        <color theme="1"/>
        <rFont val="メイリオ"/>
        <family val="3"/>
        <charset val="128"/>
      </rPr>
      <t>『電気供給条件[Ⅰ]および[Ⅱ]』(特定規模需要・高圧) 平成21年4月1日実施</t>
    </r>
    <phoneticPr fontId="1"/>
  </si>
  <si>
    <r>
      <rPr>
        <sz val="8.5"/>
        <color theme="1"/>
        <rFont val="HG明朝B"/>
        <family val="1"/>
        <charset val="128"/>
      </rPr>
      <t>　東 京 電力 (50Hz)：</t>
    </r>
    <r>
      <rPr>
        <sz val="8.5"/>
        <color theme="1"/>
        <rFont val="メイリオ"/>
        <family val="3"/>
        <charset val="128"/>
      </rPr>
      <t>『電気需給約款』［特定規模需要（高圧）］平成21年4月1日実施</t>
    </r>
    <phoneticPr fontId="1"/>
  </si>
  <si>
    <r>
      <rPr>
        <sz val="8.5"/>
        <color theme="1"/>
        <rFont val="HG明朝B"/>
        <family val="1"/>
        <charset val="128"/>
      </rPr>
      <t>　中 部 電力 (60hZ)：</t>
    </r>
    <r>
      <rPr>
        <sz val="8.5"/>
        <color theme="1"/>
        <rFont val="メイリオ"/>
        <family val="3"/>
        <charset val="128"/>
      </rPr>
      <t>『電気需給約款』平成21年4月1日実施</t>
    </r>
    <phoneticPr fontId="1"/>
  </si>
  <si>
    <r>
      <rPr>
        <sz val="8.5"/>
        <color theme="1"/>
        <rFont val="HG明朝B"/>
        <family val="1"/>
        <charset val="128"/>
      </rPr>
      <t>　北 陸 電力 (60hZ)：</t>
    </r>
    <r>
      <rPr>
        <sz val="8.5"/>
        <color theme="1"/>
        <rFont val="メイリオ"/>
        <family val="3"/>
        <charset val="128"/>
      </rPr>
      <t>『電気標準約款Ⅱ』平成21年5月1日実施</t>
    </r>
    <phoneticPr fontId="1"/>
  </si>
  <si>
    <r>
      <rPr>
        <sz val="8.5"/>
        <color theme="1"/>
        <rFont val="HG明朝B"/>
        <family val="1"/>
        <charset val="128"/>
      </rPr>
      <t>　関 西 電力 (60hZ)：</t>
    </r>
    <r>
      <rPr>
        <sz val="8.5"/>
        <color theme="1"/>
        <rFont val="メイリオ"/>
        <family val="3"/>
        <charset val="128"/>
      </rPr>
      <t>『電気供給約款Ⅱ』平成21年4月1日実施</t>
    </r>
    <phoneticPr fontId="1"/>
  </si>
  <si>
    <r>
      <rPr>
        <sz val="8.5"/>
        <color theme="1"/>
        <rFont val="HG明朝B"/>
        <family val="1"/>
        <charset val="128"/>
      </rPr>
      <t>　中 国 電力 (60hZ)：</t>
    </r>
    <r>
      <rPr>
        <sz val="8.5"/>
        <color theme="1"/>
        <rFont val="メイリオ"/>
        <family val="3"/>
        <charset val="128"/>
      </rPr>
      <t>『電気供給約款』平成21年4月1日実施</t>
    </r>
    <phoneticPr fontId="1"/>
  </si>
  <si>
    <r>
      <t xml:space="preserve"> </t>
    </r>
    <r>
      <rPr>
        <sz val="11"/>
        <color rgb="FFFF0000"/>
        <rFont val="HG明朝B"/>
        <family val="1"/>
        <charset val="128"/>
      </rPr>
      <t>01</t>
    </r>
    <r>
      <rPr>
        <sz val="11"/>
        <color theme="1"/>
        <rFont val="HG明朝B"/>
        <family val="1"/>
        <charset val="128"/>
      </rPr>
      <t xml:space="preserve"> 低圧引込</t>
    </r>
    <phoneticPr fontId="1"/>
  </si>
  <si>
    <r>
      <t xml:space="preserve"> </t>
    </r>
    <r>
      <rPr>
        <sz val="10"/>
        <color rgb="FFFF0000"/>
        <rFont val="Meiryo UI"/>
        <family val="3"/>
        <charset val="128"/>
      </rPr>
      <t>01</t>
    </r>
    <r>
      <rPr>
        <sz val="10"/>
        <color theme="1"/>
        <rFont val="Meiryo UI"/>
        <family val="3"/>
        <charset val="128"/>
      </rPr>
      <t xml:space="preserve"> 低圧引込</t>
    </r>
    <phoneticPr fontId="1"/>
  </si>
  <si>
    <r>
      <rPr>
        <sz val="11"/>
        <color rgb="FFFF0000"/>
        <rFont val="HG明朝B"/>
        <family val="1"/>
        <charset val="128"/>
      </rPr>
      <t xml:space="preserve"> 02</t>
    </r>
    <r>
      <rPr>
        <sz val="11"/>
        <color theme="1"/>
        <rFont val="HG明朝B"/>
        <family val="1"/>
        <charset val="128"/>
      </rPr>
      <t xml:space="preserve"> 高圧引込</t>
    </r>
    <rPh sb="4" eb="6">
      <t>コウアツ</t>
    </rPh>
    <phoneticPr fontId="1"/>
  </si>
  <si>
    <r>
      <t xml:space="preserve"> </t>
    </r>
    <r>
      <rPr>
        <sz val="10"/>
        <color rgb="FFFF0000"/>
        <rFont val="HG明朝B"/>
        <family val="1"/>
        <charset val="128"/>
      </rPr>
      <t>02</t>
    </r>
    <r>
      <rPr>
        <sz val="10"/>
        <color theme="1"/>
        <rFont val="HG明朝B"/>
        <family val="1"/>
        <charset val="128"/>
      </rPr>
      <t xml:space="preserve"> 高圧引込</t>
    </r>
    <rPh sb="4" eb="6">
      <t>コウアツ</t>
    </rPh>
    <phoneticPr fontId="1"/>
  </si>
  <si>
    <r>
      <t xml:space="preserve"> </t>
    </r>
    <r>
      <rPr>
        <sz val="10"/>
        <color rgb="FFFF0000"/>
        <rFont val="Meiryo UI"/>
        <family val="3"/>
        <charset val="128"/>
      </rPr>
      <t>03</t>
    </r>
    <r>
      <rPr>
        <sz val="10"/>
        <color theme="1"/>
        <rFont val="Meiryo UI"/>
        <family val="3"/>
        <charset val="128"/>
      </rPr>
      <t xml:space="preserve"> 特高引込</t>
    </r>
    <rPh sb="4" eb="6">
      <t>トッコウ</t>
    </rPh>
    <phoneticPr fontId="1"/>
  </si>
  <si>
    <r>
      <rPr>
        <sz val="11"/>
        <color rgb="FFFF0000"/>
        <rFont val="HG明朝B"/>
        <family val="1"/>
        <charset val="128"/>
      </rPr>
      <t xml:space="preserve"> 03</t>
    </r>
    <r>
      <rPr>
        <sz val="11"/>
        <color theme="1"/>
        <rFont val="HG明朝B"/>
        <family val="1"/>
        <charset val="128"/>
      </rPr>
      <t xml:space="preserve"> 特高引込</t>
    </r>
    <rPh sb="4" eb="6">
      <t>トッコウ</t>
    </rPh>
    <phoneticPr fontId="1"/>
  </si>
  <si>
    <r>
      <rPr>
        <sz val="8.5"/>
        <color theme="1"/>
        <rFont val="HG明朝B"/>
        <family val="1"/>
        <charset val="128"/>
      </rPr>
      <t>　北海道電力 (50Hz)：</t>
    </r>
    <r>
      <rPr>
        <sz val="8.5"/>
        <color theme="1"/>
        <rFont val="メイリオ"/>
        <family val="3"/>
        <charset val="128"/>
      </rPr>
      <t>『電力契約標準約款』（特別高圧）平成22年4月1日実施</t>
    </r>
    <phoneticPr fontId="1"/>
  </si>
  <si>
    <r>
      <rPr>
        <sz val="8.5"/>
        <color theme="1"/>
        <rFont val="HG明朝B"/>
        <family val="1"/>
        <charset val="128"/>
      </rPr>
      <t>　東 北 電力 (50Hz)：</t>
    </r>
    <r>
      <rPr>
        <sz val="8.5"/>
        <color theme="1"/>
        <rFont val="メイリオ"/>
        <family val="3"/>
        <charset val="128"/>
      </rPr>
      <t>『電力契約標準約款』</t>
    </r>
    <phoneticPr fontId="1"/>
  </si>
  <si>
    <r>
      <rPr>
        <sz val="8.5"/>
        <color theme="1"/>
        <rFont val="HG明朝B"/>
        <family val="1"/>
        <charset val="128"/>
      </rPr>
      <t>　東 京 電力 (50Hz)：</t>
    </r>
    <r>
      <rPr>
        <sz val="8.5"/>
        <color theme="1"/>
        <rFont val="メイリオ"/>
        <family val="3"/>
        <charset val="128"/>
      </rPr>
      <t>『電気需給約款』［特定規模需要（特別高圧）］平成21年4月1日実施</t>
    </r>
    <phoneticPr fontId="1"/>
  </si>
  <si>
    <r>
      <rPr>
        <sz val="8.5"/>
        <color theme="1"/>
        <rFont val="HG明朝B"/>
        <family val="1"/>
        <charset val="128"/>
      </rPr>
      <t>　中 部 電力 (60hZ)：</t>
    </r>
    <r>
      <rPr>
        <sz val="8.5"/>
        <color theme="1"/>
        <rFont val="メイリオ"/>
        <family val="3"/>
        <charset val="128"/>
      </rPr>
      <t>『基本契約要綱』（特別高圧）平成18年4月1日実施</t>
    </r>
    <phoneticPr fontId="1"/>
  </si>
  <si>
    <r>
      <rPr>
        <sz val="8.5"/>
        <color theme="1"/>
        <rFont val="HG明朝B"/>
        <family val="1"/>
        <charset val="128"/>
      </rPr>
      <t>　北 陸 電力 (60hZ)：</t>
    </r>
    <r>
      <rPr>
        <sz val="8.5"/>
        <color theme="1"/>
        <rFont val="メイリオ"/>
        <family val="3"/>
        <charset val="128"/>
      </rPr>
      <t>『電気標準約款』平成21年5月1日実施</t>
    </r>
    <phoneticPr fontId="1"/>
  </si>
  <si>
    <r>
      <rPr>
        <sz val="8.5"/>
        <color theme="1"/>
        <rFont val="HG明朝B"/>
        <family val="1"/>
        <charset val="128"/>
      </rPr>
      <t>　関 西 電力 (60hZ)：</t>
    </r>
    <r>
      <rPr>
        <sz val="8.5"/>
        <color theme="1"/>
        <rFont val="メイリオ"/>
        <family val="3"/>
        <charset val="128"/>
      </rPr>
      <t>『特定規模需要供給条件』平成22年4月1日実施</t>
    </r>
    <phoneticPr fontId="1"/>
  </si>
  <si>
    <r>
      <rPr>
        <sz val="8.5"/>
        <color theme="1"/>
        <rFont val="HG明朝B"/>
        <family val="1"/>
        <charset val="128"/>
      </rPr>
      <t>　中 国 電力 (60hZ)：</t>
    </r>
    <r>
      <rPr>
        <sz val="8.5"/>
        <color theme="1"/>
        <rFont val="メイリオ"/>
        <family val="3"/>
        <charset val="128"/>
      </rPr>
      <t>『電気最終保障約款』平成21年4月1日実施</t>
    </r>
    <phoneticPr fontId="1"/>
  </si>
  <si>
    <r>
      <rPr>
        <sz val="8.5"/>
        <color theme="1"/>
        <rFont val="HG明朝B"/>
        <family val="1"/>
        <charset val="128"/>
      </rPr>
      <t>　四 国 電力 (60hZ)：</t>
    </r>
    <r>
      <rPr>
        <sz val="8.5"/>
        <color theme="1"/>
        <rFont val="メイリオ"/>
        <family val="3"/>
        <charset val="128"/>
      </rPr>
      <t>『電気最終保障約款』平成21年4月1日実施</t>
    </r>
    <phoneticPr fontId="1"/>
  </si>
  <si>
    <r>
      <rPr>
        <sz val="8.5"/>
        <color theme="1"/>
        <rFont val="HG明朝B"/>
        <family val="1"/>
        <charset val="128"/>
      </rPr>
      <t>　九 州 電力 (60hZ)：</t>
    </r>
    <r>
      <rPr>
        <sz val="8.5"/>
        <color theme="1"/>
        <rFont val="メイリオ"/>
        <family val="3"/>
        <charset val="128"/>
      </rPr>
      <t>『電気最終保障約款』平成22年4月1日実施</t>
    </r>
    <phoneticPr fontId="1"/>
  </si>
  <si>
    <r>
      <rPr>
        <sz val="8.5"/>
        <color theme="1"/>
        <rFont val="HG明朝B"/>
        <family val="1"/>
        <charset val="128"/>
      </rPr>
      <t>　沖 縄 電力 (60hZ)：</t>
    </r>
    <r>
      <rPr>
        <sz val="8.5"/>
        <color theme="1"/>
        <rFont val="メイリオ"/>
        <family val="3"/>
        <charset val="128"/>
      </rPr>
      <t>『特定規模需要に対する標準的な電気供給条件』平成21年4月1日実施</t>
    </r>
    <phoneticPr fontId="1"/>
  </si>
  <si>
    <r>
      <t>　</t>
    </r>
    <r>
      <rPr>
        <sz val="8.5"/>
        <color theme="1"/>
        <rFont val="HG明朝B"/>
        <family val="1"/>
        <charset val="128"/>
      </rPr>
      <t>■</t>
    </r>
    <r>
      <rPr>
        <sz val="8.5"/>
        <color theme="1"/>
        <rFont val="メイリオ"/>
        <family val="3"/>
        <charset val="128"/>
      </rPr>
      <t>架空引込　電力会社柱の送電線より構内引込鉄塔またはストラクチャに至る架線引込み方法。 要 避雷器</t>
    </r>
    <phoneticPr fontId="1"/>
  </si>
  <si>
    <r>
      <t>　</t>
    </r>
    <r>
      <rPr>
        <sz val="8.5"/>
        <color theme="1"/>
        <rFont val="HG明朝B"/>
        <family val="1"/>
        <charset val="128"/>
      </rPr>
      <t>■</t>
    </r>
    <r>
      <rPr>
        <sz val="8.5"/>
        <color theme="1"/>
        <rFont val="メイリオ"/>
        <family val="3"/>
        <charset val="128"/>
      </rPr>
      <t>地中引込　電力会社の地中管路より構内ハンドホール（マンホール）に至る地中引込み方法。</t>
    </r>
    <phoneticPr fontId="1"/>
  </si>
  <si>
    <t>工事費負担金</t>
    <phoneticPr fontId="1"/>
  </si>
  <si>
    <t>　□電力会社の引込工事無償こう長（引込方法により定められる）を超える場合の電力会社が定める単位長単価の工事負担金を要する。</t>
    <phoneticPr fontId="1"/>
  </si>
  <si>
    <t>受電電圧</t>
    <phoneticPr fontId="1"/>
  </si>
  <si>
    <t>　■北海道電力：22KV、33KV、66KV　■東北電力：11KV、22KV、33KV、66KV、154KV　■東京電力：22KV、66KV、154KV</t>
    <phoneticPr fontId="1"/>
  </si>
  <si>
    <t>　■中部電力：22KV、33KV、77KV、154KV　■北陸電力：22KV、33KV、66KV、77KV、154KV　■関西電力：22KV、33KV、77KV</t>
    <phoneticPr fontId="1"/>
  </si>
  <si>
    <t>　■中国電力：22KV、66KV、110KV　■四国電力：22KV、66KV　■九州電力：22KV、66KV、110KV　■沖縄電力：22KV、66KV</t>
    <phoneticPr fontId="1"/>
  </si>
  <si>
    <t>受電点の遮断容量</t>
    <phoneticPr fontId="1"/>
  </si>
  <si>
    <t>　□電力会社の短絡電流計算書により受電点の遮断容量を決定する。</t>
    <phoneticPr fontId="1"/>
  </si>
  <si>
    <t xml:space="preserve"> 標準約款による</t>
    <phoneticPr fontId="1"/>
  </si>
  <si>
    <r>
      <t xml:space="preserve"> </t>
    </r>
    <r>
      <rPr>
        <sz val="11"/>
        <color rgb="FFFF0000"/>
        <rFont val="HG明朝B"/>
        <family val="1"/>
        <charset val="128"/>
      </rPr>
      <t>04</t>
    </r>
    <r>
      <rPr>
        <sz val="11"/>
        <color theme="1"/>
        <rFont val="HG明朝B"/>
        <family val="1"/>
        <charset val="128"/>
      </rPr>
      <t xml:space="preserve"> 高低圧盤</t>
    </r>
    <rPh sb="4" eb="6">
      <t>コウテイ</t>
    </rPh>
    <rPh sb="6" eb="7">
      <t>アツ</t>
    </rPh>
    <rPh sb="7" eb="8">
      <t>バン</t>
    </rPh>
    <phoneticPr fontId="1"/>
  </si>
  <si>
    <t xml:space="preserve"> 04 高低圧盤</t>
    <phoneticPr fontId="1"/>
  </si>
  <si>
    <t>高 圧 盤</t>
    <phoneticPr fontId="1"/>
  </si>
  <si>
    <t>　■自立型　■開放型　■盤本体、チャンネルベースの寸法・質量・重心位置</t>
    <phoneticPr fontId="1"/>
  </si>
  <si>
    <t>　■VCB・VMC・GCB・DS・LBS・PCS・PF・VT・GVT・ZVD・CT・VD・LA・ZCT の仕様、取付位置確認</t>
    <phoneticPr fontId="1"/>
  </si>
  <si>
    <r>
      <t>　　□</t>
    </r>
    <r>
      <rPr>
        <b/>
        <sz val="8.5"/>
        <color theme="1"/>
        <rFont val="HGP明朝B"/>
        <family val="1"/>
        <charset val="128"/>
      </rPr>
      <t>ＶＴ</t>
    </r>
    <r>
      <rPr>
        <sz val="8.5"/>
        <color theme="1"/>
        <rFont val="メイリオ"/>
        <family val="3"/>
        <charset val="128"/>
      </rPr>
      <t>（voltage transformer）計器用変圧器　　□</t>
    </r>
    <r>
      <rPr>
        <b/>
        <sz val="8.5"/>
        <color theme="1"/>
        <rFont val="HGP明朝B"/>
        <family val="1"/>
        <charset val="128"/>
      </rPr>
      <t>ＧＶＴ</t>
    </r>
    <r>
      <rPr>
        <sz val="8.5"/>
        <color theme="1"/>
        <rFont val="メイリオ"/>
        <family val="3"/>
        <charset val="128"/>
      </rPr>
      <t>（grounding voltage transformer）接地形計器用変圧器</t>
    </r>
    <phoneticPr fontId="1"/>
  </si>
  <si>
    <t>　■CTT・VTT・ZCTT、指示計器（Ａ･AS･Ｖ･VS･Ao･Vo･Ｗ･ＷＨ･VarH･cosφ･Hz･27･51･51G･59･64･67･95）確認</t>
    <phoneticPr fontId="1"/>
  </si>
  <si>
    <r>
      <t>　■一次側、二次側の配線（電線、</t>
    </r>
    <r>
      <rPr>
        <sz val="8.5"/>
        <color theme="1"/>
        <rFont val="Meiryo UI"/>
        <family val="3"/>
        <charset val="128"/>
      </rPr>
      <t>ケーブル</t>
    </r>
    <r>
      <rPr>
        <sz val="8.5"/>
        <color theme="1"/>
        <rFont val="メイリオ"/>
        <family val="3"/>
        <charset val="128"/>
      </rPr>
      <t>、</t>
    </r>
    <r>
      <rPr>
        <sz val="8.5"/>
        <color theme="1"/>
        <rFont val="Meiryo UI"/>
        <family val="3"/>
        <charset val="128"/>
      </rPr>
      <t>バスダクト</t>
    </r>
    <r>
      <rPr>
        <sz val="8.5"/>
        <color theme="1"/>
        <rFont val="メイリオ"/>
        <family val="3"/>
        <charset val="128"/>
      </rPr>
      <t>）接続方法、電力会社VCT・WHの取付位置確認、T/D-U</t>
    </r>
    <phoneticPr fontId="1"/>
  </si>
  <si>
    <r>
      <t>　　□</t>
    </r>
    <r>
      <rPr>
        <b/>
        <sz val="8.5"/>
        <color theme="1"/>
        <rFont val="HGP明朝B"/>
        <family val="1"/>
        <charset val="128"/>
      </rPr>
      <t>ＶＣＢ</t>
    </r>
    <r>
      <rPr>
        <sz val="8.5"/>
        <color theme="1"/>
        <rFont val="メイリオ"/>
        <family val="3"/>
        <charset val="128"/>
      </rPr>
      <t>（</t>
    </r>
    <r>
      <rPr>
        <sz val="9"/>
        <color theme="1"/>
        <rFont val="Times New Roman"/>
        <family val="1"/>
      </rPr>
      <t>vucuum circuit-breaker</t>
    </r>
    <r>
      <rPr>
        <sz val="8.5"/>
        <color theme="1"/>
        <rFont val="メイリオ"/>
        <family val="3"/>
        <charset val="128"/>
      </rPr>
      <t>）真空遮断器　　□</t>
    </r>
    <r>
      <rPr>
        <b/>
        <sz val="8.5"/>
        <color theme="1"/>
        <rFont val="HGP明朝B"/>
        <family val="1"/>
        <charset val="128"/>
      </rPr>
      <t>ＶＭＣ</t>
    </r>
    <r>
      <rPr>
        <sz val="8.5"/>
        <color theme="1"/>
        <rFont val="メイリオ"/>
        <family val="3"/>
        <charset val="128"/>
      </rPr>
      <t>（</t>
    </r>
    <r>
      <rPr>
        <sz val="9"/>
        <color theme="1"/>
        <rFont val="Times New Roman"/>
        <family val="1"/>
      </rPr>
      <t>vucuum contactor</t>
    </r>
    <r>
      <rPr>
        <sz val="8.5"/>
        <color theme="1"/>
        <rFont val="メイリオ"/>
        <family val="3"/>
        <charset val="128"/>
      </rPr>
      <t>）真空電磁接触器</t>
    </r>
    <phoneticPr fontId="1"/>
  </si>
  <si>
    <r>
      <t>　　□</t>
    </r>
    <r>
      <rPr>
        <b/>
        <sz val="8.5"/>
        <color theme="1"/>
        <rFont val="HGP明朝B"/>
        <family val="1"/>
        <charset val="128"/>
      </rPr>
      <t>ＧＣＢ</t>
    </r>
    <r>
      <rPr>
        <sz val="8.5"/>
        <color theme="1"/>
        <rFont val="メイリオ"/>
        <family val="3"/>
        <charset val="128"/>
      </rPr>
      <t>（</t>
    </r>
    <r>
      <rPr>
        <sz val="9"/>
        <color theme="1"/>
        <rFont val="Times New Roman"/>
        <family val="1"/>
      </rPr>
      <t>gas circuit-breaker</t>
    </r>
    <r>
      <rPr>
        <sz val="8.5"/>
        <color theme="1"/>
        <rFont val="メイリオ"/>
        <family val="3"/>
        <charset val="128"/>
      </rPr>
      <t>）ガス遮断器　　□</t>
    </r>
    <r>
      <rPr>
        <b/>
        <sz val="8.5"/>
        <color theme="1"/>
        <rFont val="HGP明朝B"/>
        <family val="1"/>
        <charset val="128"/>
      </rPr>
      <t>ＤＳ</t>
    </r>
    <r>
      <rPr>
        <sz val="8.5"/>
        <color theme="1"/>
        <rFont val="メイリオ"/>
        <family val="3"/>
        <charset val="128"/>
      </rPr>
      <t>（</t>
    </r>
    <r>
      <rPr>
        <sz val="9"/>
        <color theme="1"/>
        <rFont val="Times New Roman"/>
        <family val="1"/>
      </rPr>
      <t>disconector</t>
    </r>
    <r>
      <rPr>
        <sz val="8.5"/>
        <color theme="1"/>
        <rFont val="メイリオ"/>
        <family val="3"/>
        <charset val="128"/>
      </rPr>
      <t>）断路器　　□</t>
    </r>
    <r>
      <rPr>
        <b/>
        <sz val="8.5"/>
        <color theme="1"/>
        <rFont val="HGP明朝B"/>
        <family val="1"/>
        <charset val="128"/>
      </rPr>
      <t>ＬＢＳ</t>
    </r>
    <r>
      <rPr>
        <sz val="8.5"/>
        <color theme="1"/>
        <rFont val="メイリオ"/>
        <family val="3"/>
        <charset val="128"/>
      </rPr>
      <t>（</t>
    </r>
    <r>
      <rPr>
        <sz val="9"/>
        <color theme="1"/>
        <rFont val="Times New Roman"/>
        <family val="1"/>
      </rPr>
      <t>load-break switch</t>
    </r>
    <r>
      <rPr>
        <sz val="8.5"/>
        <color theme="1"/>
        <rFont val="メイリオ"/>
        <family val="3"/>
        <charset val="128"/>
      </rPr>
      <t>）負荷開閉器</t>
    </r>
    <phoneticPr fontId="1"/>
  </si>
  <si>
    <r>
      <t>　　□</t>
    </r>
    <r>
      <rPr>
        <b/>
        <sz val="8.5"/>
        <color theme="1"/>
        <rFont val="HGP明朝B"/>
        <family val="1"/>
        <charset val="128"/>
      </rPr>
      <t>ＰＣＳ</t>
    </r>
    <r>
      <rPr>
        <sz val="8.5"/>
        <color theme="1"/>
        <rFont val="メイリオ"/>
        <family val="3"/>
        <charset val="128"/>
      </rPr>
      <t>（</t>
    </r>
    <r>
      <rPr>
        <sz val="9"/>
        <color theme="1"/>
        <rFont val="Times New Roman"/>
        <family val="1"/>
      </rPr>
      <t>primary cut-out switch</t>
    </r>
    <r>
      <rPr>
        <sz val="8.5"/>
        <color theme="1"/>
        <rFont val="メイリオ"/>
        <family val="3"/>
        <charset val="128"/>
      </rPr>
      <t>）</t>
    </r>
    <r>
      <rPr>
        <sz val="8.5"/>
        <color theme="1"/>
        <rFont val="Meiryo UI"/>
        <family val="3"/>
        <charset val="128"/>
      </rPr>
      <t>プライマリ・カットアウトスイッチ</t>
    </r>
    <r>
      <rPr>
        <sz val="8.5"/>
        <color theme="1"/>
        <rFont val="メイリオ"/>
        <family val="3"/>
        <charset val="128"/>
      </rPr>
      <t>　　□</t>
    </r>
    <r>
      <rPr>
        <b/>
        <sz val="8.5"/>
        <color theme="1"/>
        <rFont val="HGP明朝B"/>
        <family val="1"/>
        <charset val="128"/>
      </rPr>
      <t>ＰＦ</t>
    </r>
    <r>
      <rPr>
        <sz val="8.5"/>
        <color theme="1"/>
        <rFont val="メイリオ"/>
        <family val="3"/>
        <charset val="128"/>
      </rPr>
      <t>（</t>
    </r>
    <r>
      <rPr>
        <sz val="9"/>
        <color theme="1"/>
        <rFont val="Times New Roman"/>
        <family val="1"/>
      </rPr>
      <t>power fuse</t>
    </r>
    <r>
      <rPr>
        <sz val="8.5"/>
        <color theme="1"/>
        <rFont val="メイリオ"/>
        <family val="3"/>
        <charset val="128"/>
      </rPr>
      <t>）電力</t>
    </r>
    <r>
      <rPr>
        <sz val="8.5"/>
        <color theme="1"/>
        <rFont val="Meiryo UI"/>
        <family val="3"/>
        <charset val="128"/>
      </rPr>
      <t>ヒューズ</t>
    </r>
    <phoneticPr fontId="1"/>
  </si>
  <si>
    <r>
      <t>　　□</t>
    </r>
    <r>
      <rPr>
        <b/>
        <sz val="8.5"/>
        <color theme="1"/>
        <rFont val="HGP明朝B"/>
        <family val="1"/>
        <charset val="128"/>
      </rPr>
      <t>ＺＶＤ</t>
    </r>
    <r>
      <rPr>
        <sz val="8.5"/>
        <color theme="1"/>
        <rFont val="メイリオ"/>
        <family val="3"/>
        <charset val="128"/>
      </rPr>
      <t>（</t>
    </r>
    <r>
      <rPr>
        <sz val="9"/>
        <color theme="1"/>
        <rFont val="Times New Roman"/>
        <family val="1"/>
      </rPr>
      <t>zero-phase-secuence voltage detector</t>
    </r>
    <r>
      <rPr>
        <sz val="8.5"/>
        <color theme="1"/>
        <rFont val="メイリオ"/>
        <family val="3"/>
        <charset val="128"/>
      </rPr>
      <t>）零相電圧検出器　　□</t>
    </r>
    <r>
      <rPr>
        <b/>
        <sz val="8.5"/>
        <color theme="1"/>
        <rFont val="HGP明朝B"/>
        <family val="1"/>
        <charset val="128"/>
      </rPr>
      <t>ＣＴ</t>
    </r>
    <r>
      <rPr>
        <sz val="8.5"/>
        <color theme="1"/>
        <rFont val="メイリオ"/>
        <family val="3"/>
        <charset val="128"/>
      </rPr>
      <t>（</t>
    </r>
    <r>
      <rPr>
        <sz val="9"/>
        <color theme="1"/>
        <rFont val="Times New Roman"/>
        <family val="1"/>
      </rPr>
      <t>current transformer</t>
    </r>
    <r>
      <rPr>
        <sz val="8.5"/>
        <color theme="1"/>
        <rFont val="メイリオ"/>
        <family val="3"/>
        <charset val="128"/>
      </rPr>
      <t>）変流器</t>
    </r>
    <phoneticPr fontId="1"/>
  </si>
  <si>
    <r>
      <t>　　□</t>
    </r>
    <r>
      <rPr>
        <b/>
        <sz val="8.5"/>
        <color theme="1"/>
        <rFont val="HGP明朝B"/>
        <family val="1"/>
        <charset val="128"/>
      </rPr>
      <t>ＶＤ</t>
    </r>
    <r>
      <rPr>
        <sz val="8.5"/>
        <color theme="1"/>
        <rFont val="メイリオ"/>
        <family val="3"/>
        <charset val="128"/>
      </rPr>
      <t>（</t>
    </r>
    <r>
      <rPr>
        <sz val="9"/>
        <color theme="1"/>
        <rFont val="Times New Roman"/>
        <family val="1"/>
      </rPr>
      <t>voltage detector</t>
    </r>
    <r>
      <rPr>
        <sz val="8.5"/>
        <color theme="1"/>
        <rFont val="メイリオ"/>
        <family val="3"/>
        <charset val="128"/>
      </rPr>
      <t>）検電器　　□</t>
    </r>
    <r>
      <rPr>
        <b/>
        <sz val="8.5"/>
        <color theme="1"/>
        <rFont val="HGP明朝B"/>
        <family val="1"/>
        <charset val="128"/>
      </rPr>
      <t>ＬＡ</t>
    </r>
    <r>
      <rPr>
        <sz val="8.5"/>
        <color theme="1"/>
        <rFont val="メイリオ"/>
        <family val="3"/>
        <charset val="128"/>
      </rPr>
      <t>（</t>
    </r>
    <r>
      <rPr>
        <sz val="9"/>
        <color theme="1"/>
        <rFont val="Times New Roman"/>
        <family val="1"/>
      </rPr>
      <t>lightning arrester</t>
    </r>
    <r>
      <rPr>
        <sz val="8.5"/>
        <color theme="1"/>
        <rFont val="メイリオ"/>
        <family val="3"/>
        <charset val="128"/>
      </rPr>
      <t>）避雷器　　□</t>
    </r>
    <r>
      <rPr>
        <b/>
        <sz val="8.5"/>
        <color theme="1"/>
        <rFont val="HGP明朝B"/>
        <family val="1"/>
        <charset val="128"/>
      </rPr>
      <t>ＺＣＴ</t>
    </r>
    <r>
      <rPr>
        <sz val="8.5"/>
        <color theme="1"/>
        <rFont val="メイリオ"/>
        <family val="3"/>
        <charset val="128"/>
      </rPr>
      <t>（</t>
    </r>
    <r>
      <rPr>
        <sz val="9"/>
        <color theme="1"/>
        <rFont val="Times New Roman"/>
        <family val="1"/>
      </rPr>
      <t>redisual current transformer</t>
    </r>
    <r>
      <rPr>
        <sz val="8.5"/>
        <color theme="1"/>
        <rFont val="メイリオ"/>
        <family val="3"/>
        <charset val="128"/>
      </rPr>
      <t>）零相変流器</t>
    </r>
    <phoneticPr fontId="1"/>
  </si>
  <si>
    <r>
      <t>　　□</t>
    </r>
    <r>
      <rPr>
        <b/>
        <sz val="8.5"/>
        <color theme="1"/>
        <rFont val="HGP明朝B"/>
        <family val="1"/>
        <charset val="128"/>
      </rPr>
      <t>ＷＨ</t>
    </r>
    <r>
      <rPr>
        <sz val="8.5"/>
        <color theme="1"/>
        <rFont val="メイリオ"/>
        <family val="3"/>
        <charset val="128"/>
      </rPr>
      <t>(watthour meter)電力量計　□</t>
    </r>
    <r>
      <rPr>
        <b/>
        <sz val="8.5"/>
        <color theme="1"/>
        <rFont val="HGP明朝B"/>
        <family val="1"/>
        <charset val="128"/>
      </rPr>
      <t>ＶａｒＨ</t>
    </r>
    <r>
      <rPr>
        <sz val="8.5"/>
        <color theme="1"/>
        <rFont val="メイリオ"/>
        <family val="3"/>
        <charset val="128"/>
      </rPr>
      <t>(reactive-power meter)無効電力量計　□</t>
    </r>
    <r>
      <rPr>
        <b/>
        <sz val="8.5"/>
        <color theme="1"/>
        <rFont val="HGP明朝B"/>
        <family val="1"/>
        <charset val="128"/>
      </rPr>
      <t>ｃｏｓφ</t>
    </r>
    <r>
      <rPr>
        <sz val="8.5"/>
        <color theme="1"/>
        <rFont val="メイリオ"/>
        <family val="3"/>
        <charset val="128"/>
      </rPr>
      <t>(power-factor indicator)力率計</t>
    </r>
    <phoneticPr fontId="1"/>
  </si>
  <si>
    <r>
      <t>　　□</t>
    </r>
    <r>
      <rPr>
        <b/>
        <sz val="8.5"/>
        <color theme="1"/>
        <rFont val="HGP明朝B"/>
        <family val="1"/>
        <charset val="128"/>
      </rPr>
      <t>CTT</t>
    </r>
    <r>
      <rPr>
        <sz val="8.5"/>
        <color theme="1"/>
        <rFont val="メイリオ"/>
        <family val="3"/>
        <charset val="128"/>
      </rPr>
      <t>(</t>
    </r>
    <r>
      <rPr>
        <sz val="9"/>
        <color theme="1"/>
        <rFont val="Times New Roman"/>
        <family val="1"/>
      </rPr>
      <t>test terminal for CT</t>
    </r>
    <r>
      <rPr>
        <sz val="8.5"/>
        <color theme="1"/>
        <rFont val="メイリオ"/>
        <family val="3"/>
        <charset val="128"/>
      </rPr>
      <t>)変流器用試験端子　　□</t>
    </r>
    <r>
      <rPr>
        <b/>
        <sz val="8.5"/>
        <color theme="1"/>
        <rFont val="HGP明朝B"/>
        <family val="1"/>
        <charset val="128"/>
      </rPr>
      <t>VTT</t>
    </r>
    <r>
      <rPr>
        <sz val="8.5"/>
        <color theme="1"/>
        <rFont val="メイリオ"/>
        <family val="3"/>
        <charset val="128"/>
      </rPr>
      <t>(</t>
    </r>
    <r>
      <rPr>
        <sz val="9"/>
        <color theme="1"/>
        <rFont val="Times New Roman"/>
        <family val="1"/>
      </rPr>
      <t>test terminal for VT</t>
    </r>
    <r>
      <rPr>
        <sz val="8.5"/>
        <color theme="1"/>
        <rFont val="メイリオ"/>
        <family val="3"/>
        <charset val="128"/>
      </rPr>
      <t>)計器用変圧器用試験端子</t>
    </r>
    <phoneticPr fontId="1"/>
  </si>
  <si>
    <r>
      <t>　　□</t>
    </r>
    <r>
      <rPr>
        <b/>
        <sz val="8.5"/>
        <color theme="1"/>
        <rFont val="HGP明朝B"/>
        <family val="1"/>
        <charset val="128"/>
      </rPr>
      <t>ZCTT</t>
    </r>
    <r>
      <rPr>
        <sz val="8.5"/>
        <color theme="1"/>
        <rFont val="メイリオ"/>
        <family val="3"/>
        <charset val="128"/>
      </rPr>
      <t>(</t>
    </r>
    <r>
      <rPr>
        <sz val="9"/>
        <color theme="1"/>
        <rFont val="Times New Roman"/>
        <family val="1"/>
      </rPr>
      <t>test terminal for ZCT</t>
    </r>
    <r>
      <rPr>
        <sz val="8.5"/>
        <color theme="1"/>
        <rFont val="メイリオ"/>
        <family val="3"/>
        <charset val="128"/>
      </rPr>
      <t>)零相変流器用試験端子　□</t>
    </r>
    <r>
      <rPr>
        <b/>
        <sz val="8.5"/>
        <color theme="1"/>
        <rFont val="HGP明朝B"/>
        <family val="1"/>
        <charset val="128"/>
      </rPr>
      <t>Ａ</t>
    </r>
    <r>
      <rPr>
        <sz val="8.5"/>
        <color theme="1"/>
        <rFont val="メイリオ"/>
        <family val="3"/>
        <charset val="128"/>
      </rPr>
      <t>(</t>
    </r>
    <r>
      <rPr>
        <sz val="9"/>
        <color theme="1"/>
        <rFont val="Times New Roman"/>
        <family val="1"/>
      </rPr>
      <t>ammeter</t>
    </r>
    <r>
      <rPr>
        <sz val="8.5"/>
        <color theme="1"/>
        <rFont val="メイリオ"/>
        <family val="3"/>
        <charset val="128"/>
      </rPr>
      <t>)電流計　□</t>
    </r>
    <r>
      <rPr>
        <b/>
        <sz val="8.5"/>
        <color theme="1"/>
        <rFont val="HGP明朝B"/>
        <family val="1"/>
        <charset val="128"/>
      </rPr>
      <t>AS</t>
    </r>
    <r>
      <rPr>
        <sz val="8.5"/>
        <color theme="1"/>
        <rFont val="メイリオ"/>
        <family val="3"/>
        <charset val="128"/>
      </rPr>
      <t>(</t>
    </r>
    <r>
      <rPr>
        <sz val="9"/>
        <color theme="1"/>
        <rFont val="Times New Roman"/>
        <family val="1"/>
      </rPr>
      <t>ammeter change-over switch</t>
    </r>
    <r>
      <rPr>
        <sz val="8.5"/>
        <color theme="1"/>
        <rFont val="メイリオ"/>
        <family val="3"/>
        <charset val="128"/>
      </rPr>
      <t>)電流切替</t>
    </r>
    <r>
      <rPr>
        <sz val="8.5"/>
        <color theme="1"/>
        <rFont val="Meiryo UI"/>
        <family val="3"/>
        <charset val="128"/>
      </rPr>
      <t>スイッチ</t>
    </r>
    <phoneticPr fontId="1"/>
  </si>
  <si>
    <r>
      <t>　　□</t>
    </r>
    <r>
      <rPr>
        <b/>
        <sz val="8.5"/>
        <color theme="1"/>
        <rFont val="HGP明朝B"/>
        <family val="1"/>
        <charset val="128"/>
      </rPr>
      <t>Ｖ</t>
    </r>
    <r>
      <rPr>
        <sz val="8.5"/>
        <color theme="1"/>
        <rFont val="メイリオ"/>
        <family val="3"/>
        <charset val="128"/>
      </rPr>
      <t>(</t>
    </r>
    <r>
      <rPr>
        <sz val="9"/>
        <color theme="1"/>
        <rFont val="Times New Roman"/>
        <family val="1"/>
      </rPr>
      <t>voltmeter</t>
    </r>
    <r>
      <rPr>
        <sz val="8.5"/>
        <color theme="1"/>
        <rFont val="メイリオ"/>
        <family val="3"/>
        <charset val="128"/>
      </rPr>
      <t>)電圧計　□</t>
    </r>
    <r>
      <rPr>
        <b/>
        <sz val="8.5"/>
        <color theme="1"/>
        <rFont val="HGP明朝B"/>
        <family val="1"/>
        <charset val="128"/>
      </rPr>
      <t>VS</t>
    </r>
    <r>
      <rPr>
        <sz val="8.5"/>
        <color theme="1"/>
        <rFont val="メイリオ"/>
        <family val="3"/>
        <charset val="128"/>
      </rPr>
      <t>(</t>
    </r>
    <r>
      <rPr>
        <sz val="9"/>
        <color theme="1"/>
        <rFont val="Times New Roman"/>
        <family val="1"/>
      </rPr>
      <t>voltmeter change-over switch</t>
    </r>
    <r>
      <rPr>
        <sz val="8.5"/>
        <color theme="1"/>
        <rFont val="メイリオ"/>
        <family val="3"/>
        <charset val="128"/>
      </rPr>
      <t>)電圧切替</t>
    </r>
    <r>
      <rPr>
        <sz val="8.5"/>
        <color theme="1"/>
        <rFont val="Meiryo UI"/>
        <family val="3"/>
        <charset val="128"/>
      </rPr>
      <t>スイッチ</t>
    </r>
    <r>
      <rPr>
        <sz val="8.5"/>
        <color theme="1"/>
        <rFont val="メイリオ"/>
        <family val="3"/>
        <charset val="128"/>
      </rPr>
      <t>　□</t>
    </r>
    <r>
      <rPr>
        <b/>
        <sz val="8.5"/>
        <color theme="1"/>
        <rFont val="HGP明朝B"/>
        <family val="1"/>
        <charset val="128"/>
      </rPr>
      <t>Ｗ</t>
    </r>
    <r>
      <rPr>
        <sz val="8.5"/>
        <color theme="1"/>
        <rFont val="メイリオ"/>
        <family val="3"/>
        <charset val="128"/>
      </rPr>
      <t>(</t>
    </r>
    <r>
      <rPr>
        <sz val="9"/>
        <color theme="1"/>
        <rFont val="Times New Roman"/>
        <family val="1"/>
      </rPr>
      <t>wattmeter</t>
    </r>
    <r>
      <rPr>
        <sz val="8.5"/>
        <color theme="1"/>
        <rFont val="メイリオ"/>
        <family val="3"/>
        <charset val="128"/>
      </rPr>
      <t>)電力計</t>
    </r>
    <phoneticPr fontId="1"/>
  </si>
  <si>
    <r>
      <t>　　□</t>
    </r>
    <r>
      <rPr>
        <b/>
        <sz val="8.5"/>
        <color theme="1"/>
        <rFont val="HGP明朝B"/>
        <family val="1"/>
        <charset val="128"/>
      </rPr>
      <t>Ｈｚ</t>
    </r>
    <r>
      <rPr>
        <sz val="8.5"/>
        <color theme="1"/>
        <rFont val="メイリオ"/>
        <family val="3"/>
        <charset val="128"/>
      </rPr>
      <t>(</t>
    </r>
    <r>
      <rPr>
        <sz val="9"/>
        <color theme="1"/>
        <rFont val="Times New Roman"/>
        <family val="1"/>
      </rPr>
      <t>frequency meter</t>
    </r>
    <r>
      <rPr>
        <sz val="8.5"/>
        <color theme="1"/>
        <rFont val="メイリオ"/>
        <family val="3"/>
        <charset val="128"/>
      </rPr>
      <t>)周波数計　　　□27，51，51G，59，64，57，95 ……… 19 ［</t>
    </r>
    <r>
      <rPr>
        <sz val="8.5"/>
        <color theme="1"/>
        <rFont val="Meiryo UI"/>
        <family val="3"/>
        <charset val="128"/>
      </rPr>
      <t>シーケンス</t>
    </r>
    <r>
      <rPr>
        <sz val="8.5"/>
        <color theme="1"/>
        <rFont val="メイリオ"/>
        <family val="3"/>
        <charset val="128"/>
      </rPr>
      <t>番号］参照</t>
    </r>
    <phoneticPr fontId="1"/>
  </si>
  <si>
    <r>
      <t>　　□</t>
    </r>
    <r>
      <rPr>
        <b/>
        <sz val="8.5"/>
        <color theme="1"/>
        <rFont val="HGP明朝B"/>
        <family val="1"/>
        <charset val="128"/>
      </rPr>
      <t>ＶＣＴ</t>
    </r>
    <r>
      <rPr>
        <sz val="8.5"/>
        <color theme="1"/>
        <rFont val="メイリオ"/>
        <family val="3"/>
        <charset val="128"/>
      </rPr>
      <t>(</t>
    </r>
    <r>
      <rPr>
        <sz val="9"/>
        <color theme="1"/>
        <rFont val="Times New Roman"/>
        <family val="1"/>
      </rPr>
      <t>instrument voltage current trans-former</t>
    </r>
    <r>
      <rPr>
        <sz val="8.5"/>
        <color theme="1"/>
        <rFont val="メイリオ"/>
        <family val="3"/>
        <charset val="128"/>
      </rPr>
      <t>)取引用計器用変成器</t>
    </r>
    <phoneticPr fontId="1"/>
  </si>
  <si>
    <t>低 圧 盤</t>
    <phoneticPr fontId="1"/>
  </si>
  <si>
    <t>　■MCCB・ACB・ELCB・Inv.・Conv.・MMCB・MS・Mctt・Ｆ・VT・CT 取付位置確認</t>
    <phoneticPr fontId="1"/>
  </si>
  <si>
    <r>
      <t>　　□</t>
    </r>
    <r>
      <rPr>
        <b/>
        <sz val="8.5"/>
        <color theme="1"/>
        <rFont val="HGP明朝B"/>
        <family val="1"/>
        <charset val="128"/>
      </rPr>
      <t>ＭＣＣＢ</t>
    </r>
    <r>
      <rPr>
        <sz val="8.5"/>
        <color theme="1"/>
        <rFont val="メイリオ"/>
        <family val="3"/>
        <charset val="128"/>
      </rPr>
      <t>（</t>
    </r>
    <r>
      <rPr>
        <sz val="9"/>
        <color theme="1"/>
        <rFont val="Times New Roman"/>
        <family val="1"/>
      </rPr>
      <t>molded-case circuit-breaker</t>
    </r>
    <r>
      <rPr>
        <sz val="8.5"/>
        <color theme="1"/>
        <rFont val="メイリオ"/>
        <family val="3"/>
        <charset val="128"/>
      </rPr>
      <t>）配線用遮断器　□</t>
    </r>
    <r>
      <rPr>
        <b/>
        <sz val="8.5"/>
        <color theme="1"/>
        <rFont val="HGP明朝B"/>
        <family val="1"/>
        <charset val="128"/>
      </rPr>
      <t>ＥＬＣＢ</t>
    </r>
    <r>
      <rPr>
        <sz val="8.5"/>
        <color theme="1"/>
        <rFont val="メイリオ"/>
        <family val="3"/>
        <charset val="128"/>
      </rPr>
      <t>（</t>
    </r>
    <r>
      <rPr>
        <sz val="9"/>
        <color theme="1"/>
        <rFont val="Times New Roman"/>
        <family val="1"/>
      </rPr>
      <t>molded-case earth leakage-breaker</t>
    </r>
    <r>
      <rPr>
        <sz val="8.5"/>
        <color theme="1"/>
        <rFont val="メイリオ"/>
        <family val="3"/>
        <charset val="128"/>
      </rPr>
      <t>）漏電遮断器</t>
    </r>
    <phoneticPr fontId="1"/>
  </si>
  <si>
    <r>
      <t>　　□</t>
    </r>
    <r>
      <rPr>
        <b/>
        <sz val="8.5"/>
        <color theme="1"/>
        <rFont val="HGP明朝B"/>
        <family val="1"/>
        <charset val="128"/>
      </rPr>
      <t>ＭＳ</t>
    </r>
    <r>
      <rPr>
        <sz val="8.5"/>
        <color theme="1"/>
        <rFont val="メイリオ"/>
        <family val="3"/>
        <charset val="128"/>
      </rPr>
      <t>（</t>
    </r>
    <r>
      <rPr>
        <sz val="9"/>
        <color theme="1"/>
        <rFont val="Times New Roman"/>
        <family val="1"/>
      </rPr>
      <t>electromagnetic switch</t>
    </r>
    <r>
      <rPr>
        <sz val="8.5"/>
        <color theme="1"/>
        <rFont val="メイリオ"/>
        <family val="3"/>
        <charset val="128"/>
      </rPr>
      <t>）電磁開閉器　□</t>
    </r>
    <r>
      <rPr>
        <b/>
        <sz val="8.5"/>
        <color theme="1"/>
        <rFont val="HGP明朝B"/>
        <family val="1"/>
        <charset val="128"/>
      </rPr>
      <t>Ｍｃｔｔ</t>
    </r>
    <r>
      <rPr>
        <sz val="8.5"/>
        <color theme="1"/>
        <rFont val="メイリオ"/>
        <family val="3"/>
        <charset val="128"/>
      </rPr>
      <t>（</t>
    </r>
    <r>
      <rPr>
        <sz val="9"/>
        <color theme="1"/>
        <rFont val="Times New Roman"/>
        <family val="1"/>
      </rPr>
      <t>electromagnetic contactor</t>
    </r>
    <r>
      <rPr>
        <sz val="8.5"/>
        <color theme="1"/>
        <rFont val="メイリオ"/>
        <family val="3"/>
        <charset val="128"/>
      </rPr>
      <t>）電磁接触器</t>
    </r>
    <phoneticPr fontId="1"/>
  </si>
  <si>
    <r>
      <t>　　□</t>
    </r>
    <r>
      <rPr>
        <b/>
        <sz val="8.5"/>
        <color theme="1"/>
        <rFont val="HGP明朝B"/>
        <family val="1"/>
        <charset val="128"/>
      </rPr>
      <t>Ｆ</t>
    </r>
    <r>
      <rPr>
        <sz val="8.5"/>
        <color theme="1"/>
        <rFont val="メイリオ"/>
        <family val="3"/>
        <charset val="128"/>
      </rPr>
      <t>（l</t>
    </r>
    <r>
      <rPr>
        <sz val="9"/>
        <color theme="1"/>
        <rFont val="Times New Roman"/>
        <family val="1"/>
      </rPr>
      <t>ow-voltage line fuse</t>
    </r>
    <r>
      <rPr>
        <sz val="8.5"/>
        <color theme="1"/>
        <rFont val="メイリオ"/>
        <family val="3"/>
        <charset val="128"/>
      </rPr>
      <t>）低圧用</t>
    </r>
    <r>
      <rPr>
        <sz val="8.5"/>
        <color theme="1"/>
        <rFont val="Meiryo UI"/>
        <family val="3"/>
        <charset val="128"/>
      </rPr>
      <t>ヒュ－ズ</t>
    </r>
    <phoneticPr fontId="1"/>
  </si>
  <si>
    <r>
      <t>　　□</t>
    </r>
    <r>
      <rPr>
        <b/>
        <sz val="8.5"/>
        <color theme="1"/>
        <rFont val="HGP明朝B"/>
        <family val="1"/>
        <charset val="128"/>
      </rPr>
      <t>ＡＣＢ</t>
    </r>
    <r>
      <rPr>
        <sz val="8.5"/>
        <color theme="1"/>
        <rFont val="メイリオ"/>
        <family val="3"/>
        <charset val="128"/>
      </rPr>
      <t>（</t>
    </r>
    <r>
      <rPr>
        <sz val="9"/>
        <color theme="1"/>
        <rFont val="Times New Roman"/>
        <family val="1"/>
      </rPr>
      <t>air circuit-breaker</t>
    </r>
    <r>
      <rPr>
        <sz val="8.5"/>
        <color theme="1"/>
        <rFont val="メイリオ"/>
        <family val="3"/>
        <charset val="128"/>
      </rPr>
      <t>）気中遮断器　□</t>
    </r>
    <r>
      <rPr>
        <b/>
        <sz val="8.5"/>
        <color theme="1"/>
        <rFont val="HGP明朝B"/>
        <family val="1"/>
        <charset val="128"/>
      </rPr>
      <t>ＭＭＣＢ</t>
    </r>
    <r>
      <rPr>
        <sz val="8.5"/>
        <color theme="1"/>
        <rFont val="メイリオ"/>
        <family val="3"/>
        <charset val="128"/>
      </rPr>
      <t>（</t>
    </r>
    <r>
      <rPr>
        <sz val="9"/>
        <color theme="1"/>
        <rFont val="Times New Roman"/>
        <family val="1"/>
      </rPr>
      <t>molded-case motor circuit-breaker</t>
    </r>
    <r>
      <rPr>
        <sz val="8.5"/>
        <color theme="1"/>
        <rFont val="メイリオ"/>
        <family val="3"/>
        <charset val="128"/>
      </rPr>
      <t>）</t>
    </r>
    <r>
      <rPr>
        <sz val="8.5"/>
        <color theme="1"/>
        <rFont val="Meiryo UI"/>
        <family val="3"/>
        <charset val="128"/>
      </rPr>
      <t>モータ・ブレーカ</t>
    </r>
    <phoneticPr fontId="1"/>
  </si>
  <si>
    <t>　■ES・26・49、指示計器(Ａ・ＡＳ・Ｖ・VS・Ｗ・WH)確認</t>
    <phoneticPr fontId="1"/>
  </si>
  <si>
    <r>
      <t>　■一次側、二次側の配線(電線、</t>
    </r>
    <r>
      <rPr>
        <sz val="8.5"/>
        <color theme="1"/>
        <rFont val="Meiryo UI"/>
        <family val="3"/>
        <charset val="128"/>
      </rPr>
      <t>ケーブル</t>
    </r>
    <r>
      <rPr>
        <sz val="8.5"/>
        <color theme="1"/>
        <rFont val="メイリオ"/>
        <family val="3"/>
        <charset val="128"/>
      </rPr>
      <t>、</t>
    </r>
    <r>
      <rPr>
        <sz val="8.5"/>
        <color theme="1"/>
        <rFont val="Meiryo UI"/>
        <family val="3"/>
        <charset val="128"/>
      </rPr>
      <t>バスダク</t>
    </r>
    <r>
      <rPr>
        <sz val="8.5"/>
        <color theme="1"/>
        <rFont val="メイリオ"/>
        <family val="3"/>
        <charset val="128"/>
      </rPr>
      <t>ト、鉄板</t>
    </r>
    <r>
      <rPr>
        <sz val="8.5"/>
        <color theme="1"/>
        <rFont val="Meiryo UI"/>
        <family val="3"/>
        <charset val="128"/>
      </rPr>
      <t>ダクト</t>
    </r>
    <r>
      <rPr>
        <sz val="8.5"/>
        <color theme="1"/>
        <rFont val="メイリオ"/>
        <family val="3"/>
        <charset val="128"/>
      </rPr>
      <t>、</t>
    </r>
    <r>
      <rPr>
        <sz val="8.5"/>
        <color theme="1"/>
        <rFont val="Meiryo UI"/>
        <family val="3"/>
        <charset val="128"/>
      </rPr>
      <t>ケーブルラック</t>
    </r>
    <r>
      <rPr>
        <sz val="8.5"/>
        <color theme="1"/>
        <rFont val="メイリオ"/>
        <family val="3"/>
        <charset val="128"/>
      </rPr>
      <t>等)接続方法、換気設備(盤、電気室)、</t>
    </r>
    <phoneticPr fontId="1"/>
  </si>
  <si>
    <t>　　ＥB 接地（直接接地、抵抗接地）取付位置確認、T/D-U</t>
    <phoneticPr fontId="1"/>
  </si>
  <si>
    <t>接地端子盤</t>
    <phoneticPr fontId="1"/>
  </si>
  <si>
    <t>　■露出型　■埋込型　■接地の種別(ＥA・ＥLA・ＥC・ＥB・ＥD・ＥDELB・Ｅp，c)、接地の箇所数、接地線サイズの確認</t>
    <phoneticPr fontId="1"/>
  </si>
  <si>
    <r>
      <t xml:space="preserve"> </t>
    </r>
    <r>
      <rPr>
        <sz val="11"/>
        <color rgb="FFFF0000"/>
        <rFont val="HG明朝B"/>
        <family val="1"/>
        <charset val="128"/>
      </rPr>
      <t>05</t>
    </r>
    <r>
      <rPr>
        <sz val="11"/>
        <color theme="1"/>
        <rFont val="HG明朝B"/>
        <family val="1"/>
        <charset val="128"/>
      </rPr>
      <t xml:space="preserve"> 高圧機器</t>
    </r>
    <rPh sb="4" eb="6">
      <t>コウアツ</t>
    </rPh>
    <rPh sb="6" eb="8">
      <t>キキ</t>
    </rPh>
    <phoneticPr fontId="1"/>
  </si>
  <si>
    <r>
      <rPr>
        <sz val="10"/>
        <color rgb="FFFF0000"/>
        <rFont val="HG明朝B"/>
        <family val="1"/>
        <charset val="128"/>
      </rPr>
      <t xml:space="preserve"> 05</t>
    </r>
    <r>
      <rPr>
        <sz val="10"/>
        <color theme="1"/>
        <rFont val="HG明朝B"/>
        <family val="1"/>
        <charset val="128"/>
      </rPr>
      <t xml:space="preserve"> 高圧機器</t>
    </r>
    <phoneticPr fontId="1"/>
  </si>
  <si>
    <t>変 圧 器</t>
    <phoneticPr fontId="1"/>
  </si>
  <si>
    <t xml:space="preserve"> 製作承認図 要</t>
    <phoneticPr fontId="1"/>
  </si>
  <si>
    <t xml:space="preserve"> VCB 引出型</t>
    <phoneticPr fontId="1"/>
  </si>
  <si>
    <r>
      <t xml:space="preserve"> </t>
    </r>
    <r>
      <rPr>
        <sz val="8.5"/>
        <color theme="1"/>
        <rFont val="Meiryo UI"/>
        <family val="3"/>
        <charset val="128"/>
      </rPr>
      <t>マルチメータ</t>
    </r>
    <phoneticPr fontId="1"/>
  </si>
  <si>
    <t xml:space="preserve"> ACB 引出型</t>
    <phoneticPr fontId="1"/>
  </si>
  <si>
    <t xml:space="preserve"> MS：49付属</t>
    <phoneticPr fontId="1"/>
  </si>
  <si>
    <t>　■油入自冷型　　■油入強制風冷型　　■ガス自冷型　　■モールド絶縁型　　■乾式　　　□自動タップ切替装置内蔵</t>
    <phoneticPr fontId="1"/>
  </si>
  <si>
    <t>　　□付属品：ダイヤル温度計、26、33、63、96、防振ゴム／スプリング　　□タップ電圧、耐用年数の確認</t>
    <phoneticPr fontId="1"/>
  </si>
  <si>
    <t>　■寸法、総質量、油量質量、重心位置</t>
    <phoneticPr fontId="1"/>
  </si>
  <si>
    <r>
      <t>　■電気方式：</t>
    </r>
    <r>
      <rPr>
        <sz val="8.5"/>
        <color theme="1"/>
        <rFont val="Meiryo UI"/>
        <family val="3"/>
        <charset val="128"/>
      </rPr>
      <t>１φ２Ｗ</t>
    </r>
    <r>
      <rPr>
        <sz val="8.5"/>
        <color theme="1"/>
        <rFont val="メイリオ"/>
        <family val="3"/>
        <charset val="128"/>
      </rPr>
      <t>、１φ２Ｗ(単巻き)、１φ３Ｗ、３φ３Ｗ、３φ３Ｗ(単巻き)、３φ４Ｗ、３φ７Ｗ、</t>
    </r>
    <r>
      <rPr>
        <sz val="8.5"/>
        <color theme="1"/>
        <rFont val="Meiryo UI"/>
        <family val="3"/>
        <charset val="128"/>
      </rPr>
      <t>スコット</t>
    </r>
    <r>
      <rPr>
        <sz val="8.5"/>
        <color theme="1"/>
        <rFont val="メイリオ"/>
        <family val="3"/>
        <charset val="128"/>
      </rPr>
      <t>結線、変則Ｖ結線</t>
    </r>
    <phoneticPr fontId="1"/>
  </si>
  <si>
    <t>　■結線方式：３φ３Ｗ（Ｙ-△）､（△-Ｙ）､（Ｙ-Ｙ）､（△-△）　　３φ４Ｗ（△-Ｙ）</t>
    <phoneticPr fontId="1"/>
  </si>
  <si>
    <r>
      <t>　　□参考 ⇒ 工場試験：変圧比・極性試験、直流抵抗測定、励磁特性試験、短絡試験（負荷損・</t>
    </r>
    <r>
      <rPr>
        <sz val="8.5"/>
        <color theme="1"/>
        <rFont val="Meiryo UI"/>
        <family val="3"/>
        <charset val="128"/>
      </rPr>
      <t>インピーダンス</t>
    </r>
    <r>
      <rPr>
        <sz val="8.5"/>
        <color theme="1"/>
        <rFont val="メイリオ"/>
        <family val="3"/>
        <charset val="128"/>
      </rPr>
      <t>測定）</t>
    </r>
    <phoneticPr fontId="1"/>
  </si>
  <si>
    <r>
      <t xml:space="preserve">　　□高圧遮断器、高圧開閉器、高圧断路器 ⇒ </t>
    </r>
    <r>
      <rPr>
        <sz val="8.5"/>
        <color rgb="FFFF0000"/>
        <rFont val="メイリオ"/>
        <family val="3"/>
        <charset val="128"/>
      </rPr>
      <t>04</t>
    </r>
    <r>
      <rPr>
        <sz val="8.5"/>
        <color theme="1"/>
        <rFont val="メイリオ"/>
        <family val="3"/>
        <charset val="128"/>
      </rPr>
      <t xml:space="preserve"> 高低圧盤 ，</t>
    </r>
    <r>
      <rPr>
        <sz val="8.5"/>
        <color rgb="FFFF0000"/>
        <rFont val="メイリオ"/>
        <family val="3"/>
        <charset val="128"/>
      </rPr>
      <t>12</t>
    </r>
    <r>
      <rPr>
        <sz val="8.5"/>
        <color theme="1"/>
        <rFont val="メイリオ"/>
        <family val="3"/>
        <charset val="128"/>
      </rPr>
      <t xml:space="preserve"> 電力幹線 参照</t>
    </r>
    <phoneticPr fontId="1"/>
  </si>
  <si>
    <r>
      <t>　□</t>
    </r>
    <r>
      <rPr>
        <b/>
        <sz val="8.5"/>
        <color theme="1"/>
        <rFont val="メイリオ"/>
        <family val="3"/>
        <charset val="128"/>
      </rPr>
      <t>Series  Power  Capacitor</t>
    </r>
    <phoneticPr fontId="1"/>
  </si>
  <si>
    <t>進相コンデンサ(SC)</t>
    <phoneticPr fontId="1"/>
  </si>
  <si>
    <r>
      <t>　■電気方式：１φ、３φ（Ｙ）　■放電</t>
    </r>
    <r>
      <rPr>
        <sz val="8.5"/>
        <color theme="1"/>
        <rFont val="Meiryo UI"/>
        <family val="3"/>
        <charset val="128"/>
      </rPr>
      <t>コイル</t>
    </r>
    <phoneticPr fontId="1"/>
  </si>
  <si>
    <r>
      <t>　■油入自冷型 ■ガス自冷型 ■耐用年数 ■寸法、総質量、油量質量、重心位置 ■付属品：26、33、防振ゴム／</t>
    </r>
    <r>
      <rPr>
        <sz val="8.5"/>
        <color theme="1"/>
        <rFont val="Meiryo UI"/>
        <family val="3"/>
        <charset val="128"/>
      </rPr>
      <t>スプリング</t>
    </r>
    <phoneticPr fontId="1"/>
  </si>
  <si>
    <r>
      <t>　　　　　　　　　　　　　　　　　　</t>
    </r>
    <r>
      <rPr>
        <sz val="6"/>
        <color theme="1"/>
        <rFont val="メイリオ"/>
        <family val="3"/>
        <charset val="128"/>
      </rPr>
      <t xml:space="preserve">  </t>
    </r>
    <r>
      <rPr>
        <sz val="8.5"/>
        <color theme="1"/>
        <rFont val="メイリオ"/>
        <family val="3"/>
        <charset val="128"/>
      </rPr>
      <t xml:space="preserve">L＝  6％ ： </t>
    </r>
    <r>
      <rPr>
        <b/>
        <sz val="8.5"/>
        <color theme="1"/>
        <rFont val="HGP明朝B"/>
        <family val="1"/>
        <charset val="128"/>
      </rPr>
      <t>50</t>
    </r>
    <r>
      <rPr>
        <sz val="8.5"/>
        <color theme="1"/>
        <rFont val="メイリオ"/>
        <family val="3"/>
        <charset val="128"/>
      </rPr>
      <t xml:space="preserve"> ，</t>
    </r>
    <r>
      <rPr>
        <b/>
        <sz val="8.5"/>
        <color theme="1"/>
        <rFont val="HGP明朝B"/>
        <family val="1"/>
        <charset val="128"/>
      </rPr>
      <t>75</t>
    </r>
    <r>
      <rPr>
        <sz val="8.5"/>
        <color theme="1"/>
        <rFont val="メイリオ"/>
        <family val="3"/>
        <charset val="128"/>
      </rPr>
      <t xml:space="preserve"> ，</t>
    </r>
    <r>
      <rPr>
        <b/>
        <sz val="8.5"/>
        <color theme="1"/>
        <rFont val="HGP明朝B"/>
        <family val="1"/>
        <charset val="128"/>
      </rPr>
      <t>100</t>
    </r>
    <r>
      <rPr>
        <sz val="8.5"/>
        <color theme="1"/>
        <rFont val="メイリオ"/>
        <family val="3"/>
        <charset val="128"/>
      </rPr>
      <t xml:space="preserve"> ，</t>
    </r>
    <r>
      <rPr>
        <b/>
        <sz val="8.5"/>
        <color theme="1"/>
        <rFont val="HGP明朝B"/>
        <family val="1"/>
        <charset val="128"/>
      </rPr>
      <t>150</t>
    </r>
    <r>
      <rPr>
        <sz val="8.5"/>
        <color theme="1"/>
        <rFont val="メイリオ"/>
        <family val="3"/>
        <charset val="128"/>
      </rPr>
      <t xml:space="preserve"> ，</t>
    </r>
    <r>
      <rPr>
        <b/>
        <sz val="8.5"/>
        <color theme="1"/>
        <rFont val="HGP明朝B"/>
        <family val="1"/>
        <charset val="128"/>
      </rPr>
      <t>200</t>
    </r>
    <r>
      <rPr>
        <sz val="8.5"/>
        <color theme="1"/>
        <rFont val="メイリオ"/>
        <family val="3"/>
        <charset val="128"/>
      </rPr>
      <t xml:space="preserve"> ，</t>
    </r>
    <r>
      <rPr>
        <b/>
        <sz val="8.5"/>
        <color theme="1"/>
        <rFont val="HGP明朝B"/>
        <family val="1"/>
        <charset val="128"/>
      </rPr>
      <t>250</t>
    </r>
    <r>
      <rPr>
        <sz val="8.5"/>
        <color theme="1"/>
        <rFont val="メイリオ"/>
        <family val="3"/>
        <charset val="128"/>
      </rPr>
      <t xml:space="preserve"> ，</t>
    </r>
    <r>
      <rPr>
        <b/>
        <sz val="8.5"/>
        <color theme="1"/>
        <rFont val="HGP明朝B"/>
        <family val="1"/>
        <charset val="128"/>
      </rPr>
      <t>300</t>
    </r>
    <r>
      <rPr>
        <sz val="8.5"/>
        <color theme="1"/>
        <rFont val="メイリオ"/>
        <family val="3"/>
        <charset val="128"/>
      </rPr>
      <t>［KVar］</t>
    </r>
    <phoneticPr fontId="1"/>
  </si>
  <si>
    <r>
      <t xml:space="preserve">　　　　　6600V,3300V-50Hz,60Hz　L＝  0％ ： </t>
    </r>
    <r>
      <rPr>
        <b/>
        <sz val="8.5"/>
        <color theme="1"/>
        <rFont val="HGP明朝B"/>
        <family val="1"/>
        <charset val="128"/>
      </rPr>
      <t>50</t>
    </r>
    <r>
      <rPr>
        <sz val="8.5"/>
        <color theme="1"/>
        <rFont val="メイリオ"/>
        <family val="3"/>
        <charset val="128"/>
      </rPr>
      <t xml:space="preserve"> ，</t>
    </r>
    <r>
      <rPr>
        <b/>
        <sz val="8.5"/>
        <color theme="1"/>
        <rFont val="HGP明朝B"/>
        <family val="1"/>
        <charset val="128"/>
      </rPr>
      <t>75</t>
    </r>
    <r>
      <rPr>
        <sz val="8.5"/>
        <color theme="1"/>
        <rFont val="メイリオ"/>
        <family val="3"/>
        <charset val="128"/>
      </rPr>
      <t xml:space="preserve"> ，</t>
    </r>
    <r>
      <rPr>
        <b/>
        <sz val="8.5"/>
        <color theme="1"/>
        <rFont val="HGP明朝B"/>
        <family val="1"/>
        <charset val="128"/>
      </rPr>
      <t>100</t>
    </r>
    <r>
      <rPr>
        <sz val="8.5"/>
        <color theme="1"/>
        <rFont val="メイリオ"/>
        <family val="3"/>
        <charset val="128"/>
      </rPr>
      <t xml:space="preserve"> ，</t>
    </r>
    <r>
      <rPr>
        <b/>
        <sz val="8.5"/>
        <color theme="1"/>
        <rFont val="HGP明朝B"/>
        <family val="1"/>
        <charset val="128"/>
      </rPr>
      <t>150</t>
    </r>
    <r>
      <rPr>
        <sz val="8.5"/>
        <color theme="1"/>
        <rFont val="メイリオ"/>
        <family val="3"/>
        <charset val="128"/>
      </rPr>
      <t xml:space="preserve"> ，</t>
    </r>
    <r>
      <rPr>
        <b/>
        <sz val="8.5"/>
        <color theme="1"/>
        <rFont val="HGP明朝B"/>
        <family val="1"/>
        <charset val="128"/>
      </rPr>
      <t>200</t>
    </r>
    <r>
      <rPr>
        <sz val="8.5"/>
        <color theme="1"/>
        <rFont val="メイリオ"/>
        <family val="3"/>
        <charset val="128"/>
      </rPr>
      <t xml:space="preserve"> ，</t>
    </r>
    <r>
      <rPr>
        <b/>
        <sz val="8.5"/>
        <color theme="1"/>
        <rFont val="HGP明朝B"/>
        <family val="1"/>
        <charset val="128"/>
      </rPr>
      <t>250</t>
    </r>
    <r>
      <rPr>
        <sz val="8.5"/>
        <color theme="1"/>
        <rFont val="メイリオ"/>
        <family val="3"/>
        <charset val="128"/>
      </rPr>
      <t xml:space="preserve"> ，</t>
    </r>
    <r>
      <rPr>
        <b/>
        <sz val="8.5"/>
        <color theme="1"/>
        <rFont val="HGP明朝B"/>
        <family val="1"/>
        <charset val="128"/>
      </rPr>
      <t>300</t>
    </r>
    <r>
      <rPr>
        <sz val="8.5"/>
        <color theme="1"/>
        <rFont val="メイリオ"/>
        <family val="3"/>
        <charset val="128"/>
      </rPr>
      <t>［KVar］</t>
    </r>
    <phoneticPr fontId="1"/>
  </si>
  <si>
    <r>
      <t>　　　　　　　　　　　　　　　　　</t>
    </r>
    <r>
      <rPr>
        <sz val="6"/>
        <color theme="1"/>
        <rFont val="メイリオ"/>
        <family val="3"/>
        <charset val="128"/>
      </rPr>
      <t xml:space="preserve">   </t>
    </r>
    <r>
      <rPr>
        <sz val="8.5"/>
        <color theme="1"/>
        <rFont val="メイリオ"/>
        <family val="3"/>
        <charset val="128"/>
      </rPr>
      <t xml:space="preserve"> </t>
    </r>
    <r>
      <rPr>
        <sz val="6"/>
        <color theme="1"/>
        <rFont val="メイリオ"/>
        <family val="3"/>
        <charset val="128"/>
      </rPr>
      <t xml:space="preserve">  </t>
    </r>
    <r>
      <rPr>
        <sz val="8.5"/>
        <color theme="1"/>
        <rFont val="メイリオ"/>
        <family val="3"/>
        <charset val="128"/>
      </rPr>
      <t xml:space="preserve">L＝13％ ： </t>
    </r>
    <r>
      <rPr>
        <b/>
        <sz val="8.5"/>
        <color theme="1"/>
        <rFont val="HGP明朝B"/>
        <family val="1"/>
        <charset val="128"/>
      </rPr>
      <t>50</t>
    </r>
    <r>
      <rPr>
        <sz val="8.5"/>
        <color theme="1"/>
        <rFont val="メイリオ"/>
        <family val="3"/>
        <charset val="128"/>
      </rPr>
      <t xml:space="preserve"> ，</t>
    </r>
    <r>
      <rPr>
        <b/>
        <sz val="8.5"/>
        <color theme="1"/>
        <rFont val="HGP明朝B"/>
        <family val="1"/>
        <charset val="128"/>
      </rPr>
      <t>75</t>
    </r>
    <r>
      <rPr>
        <sz val="8.5"/>
        <color theme="1"/>
        <rFont val="メイリオ"/>
        <family val="3"/>
        <charset val="128"/>
      </rPr>
      <t xml:space="preserve"> ，</t>
    </r>
    <r>
      <rPr>
        <b/>
        <sz val="8.5"/>
        <color theme="1"/>
        <rFont val="HGP明朝B"/>
        <family val="1"/>
        <charset val="128"/>
      </rPr>
      <t>100</t>
    </r>
    <r>
      <rPr>
        <sz val="8.5"/>
        <color theme="1"/>
        <rFont val="メイリオ"/>
        <family val="3"/>
        <charset val="128"/>
      </rPr>
      <t xml:space="preserve"> ，</t>
    </r>
    <r>
      <rPr>
        <b/>
        <sz val="8.5"/>
        <color theme="1"/>
        <rFont val="HGP明朝B"/>
        <family val="1"/>
        <charset val="128"/>
      </rPr>
      <t>150</t>
    </r>
    <r>
      <rPr>
        <sz val="8.5"/>
        <color theme="1"/>
        <rFont val="メイリオ"/>
        <family val="3"/>
        <charset val="128"/>
      </rPr>
      <t xml:space="preserve"> ，</t>
    </r>
    <r>
      <rPr>
        <b/>
        <sz val="8.5"/>
        <color theme="1"/>
        <rFont val="HGP明朝B"/>
        <family val="1"/>
        <charset val="128"/>
      </rPr>
      <t>200</t>
    </r>
    <r>
      <rPr>
        <sz val="8.5"/>
        <color theme="1"/>
        <rFont val="メイリオ"/>
        <family val="3"/>
        <charset val="128"/>
      </rPr>
      <t xml:space="preserve"> ，</t>
    </r>
    <r>
      <rPr>
        <b/>
        <sz val="8.5"/>
        <color theme="1"/>
        <rFont val="HGP明朝B"/>
        <family val="1"/>
        <charset val="128"/>
      </rPr>
      <t>250</t>
    </r>
    <r>
      <rPr>
        <sz val="8.5"/>
        <color theme="1"/>
        <rFont val="メイリオ"/>
        <family val="3"/>
        <charset val="128"/>
      </rPr>
      <t xml:space="preserve"> ，</t>
    </r>
    <r>
      <rPr>
        <b/>
        <sz val="8.5"/>
        <color theme="1"/>
        <rFont val="HGP明朝B"/>
        <family val="1"/>
        <charset val="128"/>
      </rPr>
      <t>300</t>
    </r>
    <r>
      <rPr>
        <sz val="8.5"/>
        <color theme="1"/>
        <rFont val="メイリオ"/>
        <family val="3"/>
        <charset val="128"/>
      </rPr>
      <t>［KVar］</t>
    </r>
    <phoneticPr fontId="1"/>
  </si>
  <si>
    <t>ＳＣ設置の目的</t>
    <phoneticPr fontId="1"/>
  </si>
  <si>
    <t>　◎電源側に設置：全負荷平均力率が悪い(遅れ力率)場合に、力率を改善して配電側の電力変圧器を効率よく運転する目的で設置する。</t>
    <phoneticPr fontId="1"/>
  </si>
  <si>
    <t>　◎負荷側に設置：誘導負荷（遅れ力率）を改善し､幹線の線路電圧降下を低減し､分電盤一次側電圧の低下を防止する目的で設置する。</t>
    <phoneticPr fontId="1"/>
  </si>
  <si>
    <t>直列リアクトル(SR)</t>
    <phoneticPr fontId="1"/>
  </si>
  <si>
    <r>
      <t>　□</t>
    </r>
    <r>
      <rPr>
        <b/>
        <sz val="8.5"/>
        <color theme="1"/>
        <rFont val="メイリオ"/>
        <family val="3"/>
        <charset val="128"/>
      </rPr>
      <t>Series  Reactor</t>
    </r>
    <phoneticPr fontId="1"/>
  </si>
  <si>
    <r>
      <t>　■油入自冷型 ■ガス自冷型 ■耐用年数 ■寸法、総質量、油量質量、重心位置 ■付属品：26、防振</t>
    </r>
    <r>
      <rPr>
        <sz val="8.5"/>
        <color theme="1"/>
        <rFont val="Meiryo UI"/>
        <family val="3"/>
        <charset val="128"/>
      </rPr>
      <t>ゴム</t>
    </r>
    <r>
      <rPr>
        <sz val="8.5"/>
        <color theme="1"/>
        <rFont val="メイリオ"/>
        <family val="3"/>
        <charset val="128"/>
      </rPr>
      <t>／</t>
    </r>
    <r>
      <rPr>
        <sz val="8.5"/>
        <color theme="1"/>
        <rFont val="Meiryo UI"/>
        <family val="3"/>
        <charset val="128"/>
      </rPr>
      <t>スプリング</t>
    </r>
    <phoneticPr fontId="1"/>
  </si>
  <si>
    <t>　■電気方式：３φ（Ｙ）</t>
    <phoneticPr fontId="1"/>
  </si>
  <si>
    <t>ＳＲ設置の目的</t>
    <phoneticPr fontId="1"/>
  </si>
  <si>
    <t>　◎□誘導負荷回路の力率改善を目的にコンデンサを投入すると高調波成分が増大して波形の歪が大きくなる。これを低減</t>
    <phoneticPr fontId="1"/>
  </si>
  <si>
    <r>
      <t>　　　するためにリアクトルを直列に接続する。この</t>
    </r>
    <r>
      <rPr>
        <sz val="8.5"/>
        <color theme="1"/>
        <rFont val="Meiryo UI"/>
        <family val="3"/>
        <charset val="128"/>
      </rPr>
      <t>リアクトル</t>
    </r>
    <r>
      <rPr>
        <sz val="8.5"/>
        <color theme="1"/>
        <rFont val="メイリオ"/>
        <family val="3"/>
        <charset val="128"/>
      </rPr>
      <t>は、</t>
    </r>
    <r>
      <rPr>
        <sz val="8.5"/>
        <color theme="1"/>
        <rFont val="Meiryo UI"/>
        <family val="3"/>
        <charset val="128"/>
      </rPr>
      <t>コンデンサ</t>
    </r>
    <r>
      <rPr>
        <sz val="8.5"/>
        <color theme="1"/>
        <rFont val="メイリオ"/>
        <family val="3"/>
        <charset val="128"/>
      </rPr>
      <t>突入電流の抑制にもなる。</t>
    </r>
    <phoneticPr fontId="1"/>
  </si>
  <si>
    <r>
      <t>　◎三相回路の高調波(第５調波)に対して誘導性とするためには、理論上</t>
    </r>
    <r>
      <rPr>
        <sz val="8.5"/>
        <color theme="1"/>
        <rFont val="Meiryo UI"/>
        <family val="3"/>
        <charset val="128"/>
      </rPr>
      <t>コンデンサ</t>
    </r>
    <r>
      <rPr>
        <sz val="8.5"/>
        <color theme="1"/>
        <rFont val="メイリオ"/>
        <family val="3"/>
        <charset val="128"/>
      </rPr>
      <t>の</t>
    </r>
    <r>
      <rPr>
        <sz val="8.5"/>
        <color theme="1"/>
        <rFont val="Meiryo UI"/>
        <family val="3"/>
        <charset val="128"/>
      </rPr>
      <t>リアクタンス</t>
    </r>
    <r>
      <rPr>
        <sz val="8.5"/>
        <color theme="1"/>
        <rFont val="メイリオ"/>
        <family val="3"/>
        <charset val="128"/>
      </rPr>
      <t>の４％以上が必要である</t>
    </r>
    <phoneticPr fontId="1"/>
  </si>
  <si>
    <r>
      <t xml:space="preserve">　　が、裕度をみて </t>
    </r>
    <r>
      <rPr>
        <sz val="8.5"/>
        <color theme="1"/>
        <rFont val="HGP明朝B"/>
        <family val="1"/>
        <charset val="128"/>
      </rPr>
      <t>Ｌ</t>
    </r>
    <r>
      <rPr>
        <b/>
        <sz val="8.5"/>
        <color theme="1"/>
        <rFont val="HGP明朝B"/>
        <family val="1"/>
        <charset val="128"/>
      </rPr>
      <t>＝６</t>
    </r>
    <r>
      <rPr>
        <sz val="8.5"/>
        <color theme="1"/>
        <rFont val="メイリオ"/>
        <family val="3"/>
        <charset val="128"/>
      </rPr>
      <t xml:space="preserve"> ％が採用されている。また高調波による進相</t>
    </r>
    <r>
      <rPr>
        <sz val="8.5"/>
        <color theme="1"/>
        <rFont val="Meiryo UI"/>
        <family val="3"/>
        <charset val="128"/>
      </rPr>
      <t>コンデンサ</t>
    </r>
    <r>
      <rPr>
        <sz val="8.5"/>
        <color theme="1"/>
        <rFont val="メイリオ"/>
        <family val="3"/>
        <charset val="128"/>
      </rPr>
      <t>回路の過電流対策として、第５調波電圧歪</t>
    </r>
    <phoneticPr fontId="1"/>
  </si>
  <si>
    <r>
      <t>　　が異常に大きい場合や第３調波の多い場合には、</t>
    </r>
    <r>
      <rPr>
        <sz val="8.5"/>
        <color theme="1"/>
        <rFont val="HGP明朝B"/>
        <family val="1"/>
        <charset val="128"/>
      </rPr>
      <t>Ｌ</t>
    </r>
    <r>
      <rPr>
        <b/>
        <sz val="8.5"/>
        <color theme="1"/>
        <rFont val="HGP明朝B"/>
        <family val="1"/>
        <charset val="128"/>
      </rPr>
      <t>＝１３</t>
    </r>
    <r>
      <rPr>
        <sz val="8.5"/>
        <color theme="1"/>
        <rFont val="メイリオ"/>
        <family val="3"/>
        <charset val="128"/>
      </rPr>
      <t xml:space="preserve"> ％ を使用する。</t>
    </r>
    <phoneticPr fontId="1"/>
  </si>
  <si>
    <t xml:space="preserve"> 耐量がない。</t>
    <phoneticPr fontId="1"/>
  </si>
  <si>
    <r>
      <t xml:space="preserve"> </t>
    </r>
    <r>
      <rPr>
        <sz val="8.5"/>
        <color theme="1"/>
        <rFont val="Meiryo UI"/>
        <family val="3"/>
        <charset val="128"/>
      </rPr>
      <t>モールド</t>
    </r>
    <r>
      <rPr>
        <sz val="8.5"/>
        <color theme="1"/>
        <rFont val="メイリオ"/>
        <family val="3"/>
        <charset val="128"/>
      </rPr>
      <t>絶縁型は過負荷</t>
    </r>
    <phoneticPr fontId="1"/>
  </si>
  <si>
    <r>
      <t xml:space="preserve"> 33：位置検出</t>
    </r>
    <r>
      <rPr>
        <sz val="8.5"/>
        <color theme="1"/>
        <rFont val="Meiryo UI"/>
        <family val="3"/>
        <charset val="128"/>
      </rPr>
      <t>スイッチ</t>
    </r>
    <phoneticPr fontId="1"/>
  </si>
  <si>
    <t xml:space="preserve"> 26：静止温度継電器</t>
    <phoneticPr fontId="1"/>
  </si>
  <si>
    <t>０１</t>
    <phoneticPr fontId="1"/>
  </si>
  <si>
    <t>■</t>
    <phoneticPr fontId="1"/>
  </si>
  <si>
    <r>
      <rPr>
        <b/>
        <sz val="18"/>
        <color theme="1"/>
        <rFont val="ＭＳ Ｐ明朝"/>
        <family val="1"/>
        <charset val="128"/>
      </rPr>
      <t>目　　次</t>
    </r>
    <r>
      <rPr>
        <sz val="18"/>
        <color theme="1"/>
        <rFont val="ＭＳ Ｐ明朝"/>
        <family val="1"/>
        <charset val="128"/>
      </rPr>
      <t>　（</t>
    </r>
    <r>
      <rPr>
        <sz val="18"/>
        <color theme="1"/>
        <rFont val="Times New Roman"/>
        <family val="1"/>
      </rPr>
      <t>table of contents</t>
    </r>
    <r>
      <rPr>
        <sz val="18"/>
        <color theme="1"/>
        <rFont val="ＭＳ Ｐ明朝"/>
        <family val="1"/>
        <charset val="128"/>
      </rPr>
      <t>）</t>
    </r>
    <rPh sb="0" eb="1">
      <t>メ</t>
    </rPh>
    <rPh sb="3" eb="4">
      <t>ツギ</t>
    </rPh>
    <phoneticPr fontId="1"/>
  </si>
  <si>
    <t>２０</t>
    <phoneticPr fontId="1"/>
  </si>
  <si>
    <t>０２</t>
    <phoneticPr fontId="1"/>
  </si>
  <si>
    <t>０３</t>
    <phoneticPr fontId="1"/>
  </si>
  <si>
    <t>０４</t>
    <phoneticPr fontId="1"/>
  </si>
  <si>
    <t>０５</t>
    <phoneticPr fontId="1"/>
  </si>
  <si>
    <t>０６</t>
    <phoneticPr fontId="1"/>
  </si>
  <si>
    <t>０７</t>
    <phoneticPr fontId="1"/>
  </si>
  <si>
    <t>０８</t>
    <phoneticPr fontId="1"/>
  </si>
  <si>
    <t>０９</t>
    <phoneticPr fontId="1"/>
  </si>
  <si>
    <t>１０</t>
    <phoneticPr fontId="1"/>
  </si>
  <si>
    <t>１１</t>
    <phoneticPr fontId="1"/>
  </si>
  <si>
    <t>１２</t>
    <phoneticPr fontId="1"/>
  </si>
  <si>
    <t>１４</t>
    <phoneticPr fontId="1"/>
  </si>
  <si>
    <t>１６</t>
    <phoneticPr fontId="1"/>
  </si>
  <si>
    <t>２１</t>
    <phoneticPr fontId="1"/>
  </si>
  <si>
    <t>２２</t>
    <phoneticPr fontId="1"/>
  </si>
  <si>
    <t>２３</t>
    <phoneticPr fontId="1"/>
  </si>
  <si>
    <t>２４</t>
    <phoneticPr fontId="1"/>
  </si>
  <si>
    <t>２５</t>
    <phoneticPr fontId="1"/>
  </si>
  <si>
    <t>３０</t>
    <phoneticPr fontId="1"/>
  </si>
  <si>
    <t>３３</t>
    <phoneticPr fontId="1"/>
  </si>
  <si>
    <t>１３</t>
    <phoneticPr fontId="1"/>
  </si>
  <si>
    <t>１５</t>
    <phoneticPr fontId="1"/>
  </si>
  <si>
    <t>１７</t>
    <phoneticPr fontId="1"/>
  </si>
  <si>
    <t>１８</t>
    <phoneticPr fontId="1"/>
  </si>
  <si>
    <t>１９</t>
    <phoneticPr fontId="1"/>
  </si>
  <si>
    <t>保 護 協 調</t>
    <phoneticPr fontId="1"/>
  </si>
  <si>
    <t>絶 縁 協 調</t>
    <phoneticPr fontId="1"/>
  </si>
  <si>
    <t>　■保護協調：高圧受電以上の受変電設備において、上位の受電点以降、末端下位の配電盤に至る全回路網の任意の場所で地絡事故、短絡</t>
    <phoneticPr fontId="1"/>
  </si>
  <si>
    <t>　　いよう電気機器を選定すると同時に、保護継電器を最大限有効に作動するように設定する。</t>
    <phoneticPr fontId="1"/>
  </si>
  <si>
    <t>　　事故（変圧器の一次側／二次側での二線短絡、三線短絡）が発生したとき、事故の場所(位置)より上位に、この事故の影響が波及しな</t>
    <phoneticPr fontId="1"/>
  </si>
  <si>
    <t>　■絶縁協調：保護協調と同様に電気機器、線路材料等で絶縁破壊事故が発生したとき、事故の場所(位置)より上位に、この事故の影響が</t>
    <phoneticPr fontId="1"/>
  </si>
  <si>
    <t>　　波及しないよう全回路網の絶縁階級を選定するとともに定期検査｛絶縁抵抗試験、tan δ(タンデルタ)試験、絶縁耐力試験｝を行い、絶</t>
    <phoneticPr fontId="1"/>
  </si>
  <si>
    <t>　　縁破壊事故を未然に防止する努力を常に行う。</t>
    <phoneticPr fontId="1"/>
  </si>
  <si>
    <t>変圧器励磁突入電流</t>
    <phoneticPr fontId="1"/>
  </si>
  <si>
    <r>
      <t>　■励磁突入電流 (</t>
    </r>
    <r>
      <rPr>
        <sz val="8.5"/>
        <color theme="1"/>
        <rFont val="HGP明朝B"/>
        <family val="1"/>
        <charset val="128"/>
      </rPr>
      <t>ＴＲ</t>
    </r>
    <r>
      <rPr>
        <sz val="8.5"/>
        <color theme="1"/>
        <rFont val="Times New Roman"/>
        <family val="1"/>
      </rPr>
      <t xml:space="preserve"> Inrush current </t>
    </r>
    <r>
      <rPr>
        <sz val="8.5"/>
        <color theme="1"/>
        <rFont val="メイリオ"/>
        <family val="3"/>
        <charset val="128"/>
      </rPr>
      <t>)：変圧器に電源を投入するとき、遮断器投入時の電圧位相によっては著しく大きな励磁電流が流入す</t>
    </r>
    <phoneticPr fontId="1"/>
  </si>
  <si>
    <t>　　る場合があり、この変圧器励磁開始時の大きな電流が励磁突入電流で、変圧器定格電流の数倍～数十倍に達する場合があり、変圧器の</t>
    <phoneticPr fontId="1"/>
  </si>
  <si>
    <t>　　保護継電器、一次側電力ヒューズの誤作動の原因になることがある。</t>
    <phoneticPr fontId="1"/>
  </si>
  <si>
    <t>CT ・ VT ・ ZCT</t>
    <phoneticPr fontId="1"/>
  </si>
  <si>
    <t>　■一次側の電流値、電圧値、零相電流値（地絡事故電流）をそれぞれの継電器に信号を送る目的で設置する。</t>
    <phoneticPr fontId="1"/>
  </si>
  <si>
    <r>
      <t>　　□</t>
    </r>
    <r>
      <rPr>
        <sz val="8.5"/>
        <color theme="1"/>
        <rFont val="HGP明朝B"/>
        <family val="1"/>
        <charset val="128"/>
      </rPr>
      <t>ＣＴ</t>
    </r>
    <r>
      <rPr>
        <sz val="8.5"/>
        <color theme="1"/>
        <rFont val="メイリオ"/>
        <family val="3"/>
        <charset val="128"/>
      </rPr>
      <t>（</t>
    </r>
    <r>
      <rPr>
        <sz val="9"/>
        <color theme="1"/>
        <rFont val="Times New Roman"/>
        <family val="1"/>
      </rPr>
      <t>current transformer</t>
    </r>
    <r>
      <rPr>
        <sz val="8.5"/>
        <color theme="1"/>
        <rFont val="メイリオ"/>
        <family val="3"/>
        <charset val="128"/>
      </rPr>
      <t>）　　□</t>
    </r>
    <r>
      <rPr>
        <sz val="8.5"/>
        <color theme="1"/>
        <rFont val="HGP明朝B"/>
        <family val="1"/>
        <charset val="128"/>
      </rPr>
      <t>ＶＴ</t>
    </r>
    <r>
      <rPr>
        <sz val="8.5"/>
        <color theme="1"/>
        <rFont val="メイリオ"/>
        <family val="3"/>
        <charset val="128"/>
      </rPr>
      <t>（</t>
    </r>
    <r>
      <rPr>
        <sz val="9"/>
        <color theme="1"/>
        <rFont val="Times New Roman"/>
        <family val="1"/>
      </rPr>
      <t>voltage transformer</t>
    </r>
    <r>
      <rPr>
        <sz val="8.5"/>
        <color theme="1"/>
        <rFont val="メイリオ"/>
        <family val="3"/>
        <charset val="128"/>
      </rPr>
      <t>）　　□</t>
    </r>
    <r>
      <rPr>
        <sz val="8.5"/>
        <color theme="1"/>
        <rFont val="HGP明朝B"/>
        <family val="1"/>
        <charset val="128"/>
      </rPr>
      <t>ＺＣＴ</t>
    </r>
    <r>
      <rPr>
        <sz val="8.5"/>
        <color theme="1"/>
        <rFont val="メイリオ"/>
        <family val="3"/>
        <charset val="128"/>
      </rPr>
      <t>（</t>
    </r>
    <r>
      <rPr>
        <sz val="9"/>
        <color theme="1"/>
        <rFont val="Times New Roman"/>
        <family val="1"/>
      </rPr>
      <t>redisual current transformer</t>
    </r>
    <r>
      <rPr>
        <sz val="9"/>
        <color theme="1"/>
        <rFont val="メイリオ"/>
        <family val="3"/>
        <charset val="128"/>
      </rPr>
      <t>）</t>
    </r>
    <phoneticPr fontId="1"/>
  </si>
  <si>
    <t>継 電 器 (relay)</t>
    <phoneticPr fontId="1"/>
  </si>
  <si>
    <r>
      <t>　■</t>
    </r>
    <r>
      <rPr>
        <sz val="8.5"/>
        <color theme="1"/>
        <rFont val="HGP明朝B"/>
        <family val="1"/>
        <charset val="128"/>
      </rPr>
      <t>ＯＣＲ</t>
    </r>
    <r>
      <rPr>
        <sz val="8.5"/>
        <color theme="1"/>
        <rFont val="メイリオ"/>
        <family val="3"/>
        <charset val="128"/>
      </rPr>
      <t>（</t>
    </r>
    <r>
      <rPr>
        <sz val="9"/>
        <color theme="1"/>
        <rFont val="Times New Roman"/>
        <family val="1"/>
      </rPr>
      <t>over-current relay</t>
    </r>
    <r>
      <rPr>
        <sz val="8.5"/>
        <color theme="1"/>
        <rFont val="メイリオ"/>
        <family val="3"/>
        <charset val="128"/>
      </rPr>
      <t>）交流過電流継電器：限時電流、瞬時電流 二種類の電流値が設定できる。</t>
    </r>
    <phoneticPr fontId="1"/>
  </si>
  <si>
    <r>
      <t>　■</t>
    </r>
    <r>
      <rPr>
        <sz val="8.5"/>
        <color theme="1"/>
        <rFont val="HGP明朝B"/>
        <family val="1"/>
        <charset val="128"/>
      </rPr>
      <t>ＵＶＲ</t>
    </r>
    <r>
      <rPr>
        <sz val="8.5"/>
        <color theme="1"/>
        <rFont val="メイリオ"/>
        <family val="3"/>
        <charset val="128"/>
      </rPr>
      <t>（</t>
    </r>
    <r>
      <rPr>
        <sz val="9"/>
        <color theme="1"/>
        <rFont val="Times New Roman"/>
        <family val="1"/>
      </rPr>
      <t>under-voltage relay</t>
    </r>
    <r>
      <rPr>
        <sz val="8.5"/>
        <color theme="1"/>
        <rFont val="メイリオ"/>
        <family val="3"/>
        <charset val="128"/>
      </rPr>
      <t>）交流不足電流継電器：許容電圧最小値が設定できる。</t>
    </r>
    <phoneticPr fontId="1"/>
  </si>
  <si>
    <r>
      <t>　■</t>
    </r>
    <r>
      <rPr>
        <sz val="8.5"/>
        <color theme="1"/>
        <rFont val="HGP明朝B"/>
        <family val="1"/>
        <charset val="128"/>
      </rPr>
      <t>ＯＶＲ</t>
    </r>
    <r>
      <rPr>
        <sz val="8.5"/>
        <color theme="1"/>
        <rFont val="メイリオ"/>
        <family val="3"/>
        <charset val="128"/>
      </rPr>
      <t>（</t>
    </r>
    <r>
      <rPr>
        <sz val="9"/>
        <color theme="1"/>
        <rFont val="Times New Roman"/>
        <family val="1"/>
      </rPr>
      <t>over-voltage relay</t>
    </r>
    <r>
      <rPr>
        <sz val="8.5"/>
        <color theme="1"/>
        <rFont val="メイリオ"/>
        <family val="3"/>
        <charset val="128"/>
      </rPr>
      <t>）交流過電圧継電器：許容電圧最大値が設定できる。</t>
    </r>
    <phoneticPr fontId="1"/>
  </si>
  <si>
    <r>
      <t>　■</t>
    </r>
    <r>
      <rPr>
        <sz val="8.5"/>
        <color theme="1"/>
        <rFont val="HGP明朝B"/>
        <family val="1"/>
        <charset val="128"/>
      </rPr>
      <t>ＡＰＦＲ</t>
    </r>
    <r>
      <rPr>
        <sz val="8.5"/>
        <color theme="1"/>
        <rFont val="メイリオ"/>
        <family val="3"/>
        <charset val="128"/>
      </rPr>
      <t>（</t>
    </r>
    <r>
      <rPr>
        <sz val="9"/>
        <color theme="1"/>
        <rFont val="Times New Roman"/>
        <family val="1"/>
      </rPr>
      <t>power-factor regulating relay</t>
    </r>
    <r>
      <rPr>
        <sz val="8.5"/>
        <color theme="1"/>
        <rFont val="メイリオ"/>
        <family val="3"/>
        <charset val="128"/>
      </rPr>
      <t>）自動力率調整継電器：複数群の進相コンデンサが運転できる。</t>
    </r>
    <phoneticPr fontId="1"/>
  </si>
  <si>
    <r>
      <t>　■</t>
    </r>
    <r>
      <rPr>
        <sz val="8.5"/>
        <color theme="1"/>
        <rFont val="HGP明朝B"/>
        <family val="1"/>
        <charset val="128"/>
      </rPr>
      <t>ＯＶＧＲ</t>
    </r>
    <r>
      <rPr>
        <sz val="8.5"/>
        <color theme="1"/>
        <rFont val="メイリオ"/>
        <family val="3"/>
        <charset val="128"/>
      </rPr>
      <t>（</t>
    </r>
    <r>
      <rPr>
        <sz val="9"/>
        <color theme="1"/>
        <rFont val="Times New Roman"/>
        <family val="1"/>
      </rPr>
      <t>over-voltage ground relay</t>
    </r>
    <r>
      <rPr>
        <sz val="8.5"/>
        <color theme="1"/>
        <rFont val="メイリオ"/>
        <family val="3"/>
        <charset val="128"/>
      </rPr>
      <t>）地絡過電圧継電器：許容地絡電圧最小値が設定できる。</t>
    </r>
    <phoneticPr fontId="1"/>
  </si>
  <si>
    <r>
      <t>　■</t>
    </r>
    <r>
      <rPr>
        <sz val="8.5"/>
        <color theme="1"/>
        <rFont val="HGP明朝B"/>
        <family val="1"/>
        <charset val="128"/>
      </rPr>
      <t>ＲＰＲ</t>
    </r>
    <r>
      <rPr>
        <sz val="8.5"/>
        <color theme="1"/>
        <rFont val="メイリオ"/>
        <family val="3"/>
        <charset val="128"/>
      </rPr>
      <t>（</t>
    </r>
    <r>
      <rPr>
        <sz val="9"/>
        <color theme="1"/>
        <rFont val="Times New Roman"/>
        <family val="1"/>
      </rPr>
      <t>reverse power relay</t>
    </r>
    <r>
      <rPr>
        <sz val="8.5"/>
        <color theme="1"/>
        <rFont val="メイリオ"/>
        <family val="3"/>
        <charset val="128"/>
      </rPr>
      <t>）逆電力継電器：構内発電機の制御に使用する。</t>
    </r>
    <phoneticPr fontId="1"/>
  </si>
  <si>
    <r>
      <t>　■</t>
    </r>
    <r>
      <rPr>
        <sz val="8.5"/>
        <color theme="1"/>
        <rFont val="HGP明朝B"/>
        <family val="1"/>
        <charset val="128"/>
      </rPr>
      <t>ＤＧＲ</t>
    </r>
    <r>
      <rPr>
        <sz val="8.5"/>
        <color theme="1"/>
        <rFont val="メイリオ"/>
        <family val="3"/>
        <charset val="128"/>
      </rPr>
      <t>（</t>
    </r>
    <r>
      <rPr>
        <sz val="9"/>
        <color theme="1"/>
        <rFont val="Times New Roman"/>
        <family val="1"/>
      </rPr>
      <t>ground directional relay</t>
    </r>
    <r>
      <rPr>
        <sz val="8.5"/>
        <color theme="1"/>
        <rFont val="メイリオ"/>
        <family val="3"/>
        <charset val="128"/>
      </rPr>
      <t>）地絡方向継電器：構外の地絡事故による波及を防止するために設置する。</t>
    </r>
    <phoneticPr fontId="1"/>
  </si>
  <si>
    <t>絶縁抵抗 測定</t>
    <phoneticPr fontId="1"/>
  </si>
  <si>
    <t>絶縁耐力 試験</t>
    <phoneticPr fontId="1"/>
  </si>
  <si>
    <t>継 電 器 試験</t>
    <phoneticPr fontId="1"/>
  </si>
  <si>
    <t>　□250Ｖメガー(0～50ＭΩ)　　□500Ｖメガー(0～1000ＭΩ)　　□1000Ｖメガー(0～2000ＭΩ)　　□10000Ｖメガー(0～100000ＭΩ)</t>
    <phoneticPr fontId="1"/>
  </si>
  <si>
    <t>　□交流耐圧：印加電圧＝最大使用電圧6,900Ｖ×1.5（10分間）　　　□直流耐圧印加電圧＝最大使用電圧6,900Ｖ×1.5×2（10分間）</t>
    <phoneticPr fontId="1"/>
  </si>
  <si>
    <t>　□高圧地絡方向(ＤＧＲ)　　□不足電圧(ＵＶＲ)　　□過電圧(ＯＶＲ)　　□過電流(ＯＣＲ)　　□低圧地絡(ＬＧＲ)</t>
    <phoneticPr fontId="1"/>
  </si>
  <si>
    <t>指 示 計 器</t>
    <phoneticPr fontId="1"/>
  </si>
  <si>
    <r>
      <t xml:space="preserve"> </t>
    </r>
    <r>
      <rPr>
        <sz val="11"/>
        <color rgb="FFFF0000"/>
        <rFont val="HGP明朝B"/>
        <family val="1"/>
        <charset val="128"/>
      </rPr>
      <t>06</t>
    </r>
    <r>
      <rPr>
        <sz val="11"/>
        <color theme="1"/>
        <rFont val="HGP明朝B"/>
        <family val="1"/>
        <charset val="128"/>
      </rPr>
      <t xml:space="preserve"> 保護協調-１</t>
    </r>
    <phoneticPr fontId="1"/>
  </si>
  <si>
    <r>
      <t xml:space="preserve"> </t>
    </r>
    <r>
      <rPr>
        <sz val="10"/>
        <color rgb="FFFF0000"/>
        <rFont val="HGP明朝B"/>
        <family val="1"/>
        <charset val="128"/>
      </rPr>
      <t>06</t>
    </r>
    <r>
      <rPr>
        <sz val="10"/>
        <color theme="1"/>
        <rFont val="HGP明朝B"/>
        <family val="1"/>
        <charset val="128"/>
      </rPr>
      <t xml:space="preserve"> 保護協調-１</t>
    </r>
    <phoneticPr fontId="1"/>
  </si>
  <si>
    <r>
      <rPr>
        <sz val="11"/>
        <color rgb="FFFF0000"/>
        <rFont val="HG明朝B"/>
        <family val="1"/>
        <charset val="128"/>
      </rPr>
      <t xml:space="preserve"> 07</t>
    </r>
    <r>
      <rPr>
        <sz val="11"/>
        <color theme="1"/>
        <rFont val="HG明朝B"/>
        <family val="1"/>
        <charset val="128"/>
      </rPr>
      <t xml:space="preserve"> 保護協調-2</t>
    </r>
    <rPh sb="4" eb="6">
      <t>ホゴ</t>
    </rPh>
    <rPh sb="6" eb="8">
      <t>キョウチョウ</t>
    </rPh>
    <phoneticPr fontId="1"/>
  </si>
  <si>
    <r>
      <t xml:space="preserve"> </t>
    </r>
    <r>
      <rPr>
        <sz val="10"/>
        <color rgb="FFFF0000"/>
        <rFont val="HG明朝B"/>
        <family val="1"/>
        <charset val="128"/>
      </rPr>
      <t>07</t>
    </r>
    <r>
      <rPr>
        <sz val="10"/>
        <color theme="1"/>
        <rFont val="HG明朝B"/>
        <family val="1"/>
        <charset val="128"/>
      </rPr>
      <t xml:space="preserve"> 保護協調-2</t>
    </r>
    <phoneticPr fontId="1"/>
  </si>
  <si>
    <t>(実務例)</t>
    <phoneticPr fontId="1"/>
  </si>
  <si>
    <t>6KV変電設備の</t>
    <phoneticPr fontId="1"/>
  </si>
  <si>
    <t>母線短絡電流／</t>
    <phoneticPr fontId="1"/>
  </si>
  <si>
    <t>継電器50，51設定／</t>
    <phoneticPr fontId="1"/>
  </si>
  <si>
    <t>継電器67設定</t>
    <phoneticPr fontId="1"/>
  </si>
  <si>
    <t>サブ変単位の</t>
    <phoneticPr fontId="1"/>
  </si>
  <si>
    <t>需要電力／</t>
    <phoneticPr fontId="1"/>
  </si>
  <si>
    <t>需要負荷電流／</t>
    <phoneticPr fontId="1"/>
  </si>
  <si>
    <t>短絡電流／</t>
    <phoneticPr fontId="1"/>
  </si>
  <si>
    <t>遮断器のCT比調整</t>
    <phoneticPr fontId="1"/>
  </si>
  <si>
    <t>TR励磁突入電流／</t>
    <phoneticPr fontId="1"/>
  </si>
  <si>
    <t>ケーブルの</t>
    <phoneticPr fontId="1"/>
  </si>
  <si>
    <t>サイズ・亘長／</t>
    <phoneticPr fontId="1"/>
  </si>
  <si>
    <t>需要負荷電流／</t>
    <phoneticPr fontId="1"/>
  </si>
  <si>
    <t>充電電流／</t>
    <phoneticPr fontId="1"/>
  </si>
  <si>
    <t>地絡電流</t>
    <phoneticPr fontId="1"/>
  </si>
  <si>
    <r>
      <t xml:space="preserve"> </t>
    </r>
    <r>
      <rPr>
        <sz val="11"/>
        <color rgb="FFFF0000"/>
        <rFont val="HG明朝B"/>
        <family val="1"/>
        <charset val="128"/>
      </rPr>
      <t>08</t>
    </r>
    <r>
      <rPr>
        <sz val="11"/>
        <color theme="1"/>
        <rFont val="HG明朝B"/>
        <family val="1"/>
        <charset val="128"/>
      </rPr>
      <t xml:space="preserve"> 電気方式</t>
    </r>
    <rPh sb="4" eb="6">
      <t>デンキ</t>
    </rPh>
    <rPh sb="6" eb="8">
      <t>ホウシキ</t>
    </rPh>
    <phoneticPr fontId="1"/>
  </si>
  <si>
    <r>
      <t xml:space="preserve"> </t>
    </r>
    <r>
      <rPr>
        <sz val="10"/>
        <color rgb="FFFF0000"/>
        <rFont val="HG明朝B"/>
        <family val="1"/>
        <charset val="128"/>
      </rPr>
      <t>08</t>
    </r>
    <r>
      <rPr>
        <sz val="10"/>
        <color theme="1"/>
        <rFont val="HG明朝B"/>
        <family val="1"/>
        <charset val="128"/>
      </rPr>
      <t xml:space="preserve"> 電気方式</t>
    </r>
    <phoneticPr fontId="1"/>
  </si>
  <si>
    <t>電気方式とは</t>
    <phoneticPr fontId="1"/>
  </si>
  <si>
    <r>
      <t>　　電気方式（</t>
    </r>
    <r>
      <rPr>
        <sz val="9"/>
        <color theme="1"/>
        <rFont val="Times New Roman"/>
        <family val="1"/>
      </rPr>
      <t>Electric system</t>
    </r>
    <r>
      <rPr>
        <sz val="8.5"/>
        <color theme="1"/>
        <rFont val="メイリオ"/>
        <family val="3"/>
        <charset val="128"/>
      </rPr>
      <t>）：電気の種類、配電の種類の総称。（○）</t>
    </r>
    <phoneticPr fontId="1"/>
  </si>
  <si>
    <r>
      <t>　■</t>
    </r>
    <r>
      <rPr>
        <sz val="8.5"/>
        <color theme="1"/>
        <rFont val="HG明朝B"/>
        <family val="1"/>
        <charset val="128"/>
      </rPr>
      <t>直流回路</t>
    </r>
    <r>
      <rPr>
        <sz val="8.5"/>
        <color theme="1"/>
        <rFont val="メイリオ"/>
        <family val="3"/>
        <charset val="128"/>
      </rPr>
      <t>：　ＤＣ○Ｗ　電圧○[Ｖ]　　　　　　　　　　　　　例：ＤＣ２Ｗ　100V、　ＤＣ３Ｗ　200／100Ｖ</t>
    </r>
    <phoneticPr fontId="1"/>
  </si>
  <si>
    <r>
      <t>　■</t>
    </r>
    <r>
      <rPr>
        <sz val="8.5"/>
        <color theme="1"/>
        <rFont val="HG明朝B"/>
        <family val="1"/>
        <charset val="128"/>
      </rPr>
      <t>交流回路</t>
    </r>
    <r>
      <rPr>
        <sz val="8.5"/>
        <color theme="1"/>
        <rFont val="メイリオ"/>
        <family val="3"/>
        <charset val="128"/>
      </rPr>
      <t>：　○φ○Ｗ　電圧○[V／KV]　周波数○[Hz]　　　</t>
    </r>
    <r>
      <rPr>
        <sz val="8"/>
        <color theme="1"/>
        <rFont val="メイリオ"/>
        <family val="3"/>
        <charset val="128"/>
      </rPr>
      <t>　</t>
    </r>
    <r>
      <rPr>
        <sz val="8.5"/>
        <color theme="1"/>
        <rFont val="メイリオ"/>
        <family val="3"/>
        <charset val="128"/>
      </rPr>
      <t xml:space="preserve">例：３φ３Ｗ 　77 KV 　Hz </t>
    </r>
    <phoneticPr fontId="1"/>
  </si>
  <si>
    <r>
      <t>　■</t>
    </r>
    <r>
      <rPr>
        <sz val="8.5"/>
        <color theme="1"/>
        <rFont val="HG明朝B"/>
        <family val="1"/>
        <charset val="128"/>
      </rPr>
      <t>電気方式</t>
    </r>
    <r>
      <rPr>
        <sz val="8.5"/>
        <color theme="1"/>
        <rFont val="メイリオ"/>
        <family val="3"/>
        <charset val="128"/>
      </rPr>
      <t>：１φ２Ｗ、１φ２Ｗ(単巻き)、１φ３Ｗ、３φ３Ｗ、３φ３Ｗ(単巻き)、３φ４Ｗ、３φ７Ｗ</t>
    </r>
    <phoneticPr fontId="1"/>
  </si>
  <si>
    <r>
      <t>　　交流回路：</t>
    </r>
    <r>
      <rPr>
        <sz val="9"/>
        <color theme="1"/>
        <rFont val="Times New Roman"/>
        <family val="1"/>
      </rPr>
      <t>Exchange Circuit</t>
    </r>
    <r>
      <rPr>
        <sz val="8.5"/>
        <color theme="1"/>
        <rFont val="メイリオ"/>
        <family val="3"/>
        <charset val="128"/>
      </rPr>
      <t>（EC:米語）、　</t>
    </r>
    <r>
      <rPr>
        <sz val="9"/>
        <color theme="1"/>
        <rFont val="Times New Roman"/>
        <family val="1"/>
      </rPr>
      <t>Alternating Current</t>
    </r>
    <r>
      <rPr>
        <sz val="8.5"/>
        <color theme="1"/>
        <rFont val="メイリオ"/>
        <family val="3"/>
        <charset val="128"/>
      </rPr>
      <t>（AC:英語）、　直流回路：</t>
    </r>
    <r>
      <rPr>
        <sz val="9"/>
        <color theme="1"/>
        <rFont val="Times New Roman"/>
        <family val="1"/>
      </rPr>
      <t>Direct Current</t>
    </r>
    <r>
      <rPr>
        <sz val="8.5"/>
        <color theme="1"/>
        <rFont val="メイリオ"/>
        <family val="3"/>
        <charset val="128"/>
      </rPr>
      <t>（DC）</t>
    </r>
    <phoneticPr fontId="1"/>
  </si>
  <si>
    <t>供給電圧の</t>
    <phoneticPr fontId="1"/>
  </si>
  <si>
    <t>適正維持</t>
    <phoneticPr fontId="1"/>
  </si>
  <si>
    <t>　■電気事業法（昭和三九・七・十一法１７０号）第二六条</t>
    <phoneticPr fontId="1"/>
  </si>
  <si>
    <t>　　 (１) 一般電気事業者は、その供給する電気の電圧及び周波数の値を通商産業省令で定める値に維持するように努めなければならない。</t>
    <phoneticPr fontId="1"/>
  </si>
  <si>
    <t>　　 (２) 一般電気事業者は、通商産業省令で定める方法により、その供給する電気の電圧及び周波数を測定し、その結果を記録しておか</t>
    <phoneticPr fontId="1"/>
  </si>
  <si>
    <t>　　　 　なければならない。</t>
    <phoneticPr fontId="1"/>
  </si>
  <si>
    <t>　■電気事業法施行規則第四四条</t>
    <phoneticPr fontId="1"/>
  </si>
  <si>
    <r>
      <t xml:space="preserve">　　　　　　　　 </t>
    </r>
    <r>
      <rPr>
        <sz val="8"/>
        <color theme="1"/>
        <rFont val="メイリオ"/>
        <family val="3"/>
        <charset val="128"/>
      </rPr>
      <t>　</t>
    </r>
    <r>
      <rPr>
        <sz val="8.5"/>
        <color theme="1"/>
        <rFont val="メイリオ"/>
        <family val="3"/>
        <charset val="128"/>
      </rPr>
      <t>標準電圧200[V]の場合：202±20[V] 以内 (</t>
    </r>
    <r>
      <rPr>
        <b/>
        <sz val="8.5"/>
        <color theme="1"/>
        <rFont val="メイリオ"/>
        <family val="3"/>
        <charset val="128"/>
      </rPr>
      <t>182</t>
    </r>
    <r>
      <rPr>
        <sz val="8.5"/>
        <color theme="1"/>
        <rFont val="メイリオ"/>
        <family val="3"/>
        <charset val="128"/>
      </rPr>
      <t>[V]～</t>
    </r>
    <r>
      <rPr>
        <b/>
        <sz val="8.5"/>
        <color theme="1"/>
        <rFont val="メイリオ"/>
        <family val="3"/>
        <charset val="128"/>
      </rPr>
      <t>222</t>
    </r>
    <r>
      <rPr>
        <sz val="8.5"/>
        <color theme="1"/>
        <rFont val="メイリオ"/>
        <family val="3"/>
        <charset val="128"/>
      </rPr>
      <t>[V])</t>
    </r>
    <phoneticPr fontId="1"/>
  </si>
  <si>
    <r>
      <t xml:space="preserve">　　(１) 低圧受電　標準電圧100[V]の場合：101±  6[V] 以内 (  </t>
    </r>
    <r>
      <rPr>
        <b/>
        <sz val="8.5"/>
        <color theme="1"/>
        <rFont val="メイリオ"/>
        <family val="3"/>
        <charset val="128"/>
      </rPr>
      <t>95</t>
    </r>
    <r>
      <rPr>
        <sz val="8.5"/>
        <color theme="1"/>
        <rFont val="メイリオ"/>
        <family val="3"/>
        <charset val="128"/>
      </rPr>
      <t>[V]～</t>
    </r>
    <r>
      <rPr>
        <b/>
        <sz val="8.5"/>
        <color theme="1"/>
        <rFont val="メイリオ"/>
        <family val="3"/>
        <charset val="128"/>
      </rPr>
      <t>107</t>
    </r>
    <r>
      <rPr>
        <sz val="8.5"/>
        <color theme="1"/>
        <rFont val="メイリオ"/>
        <family val="3"/>
        <charset val="128"/>
      </rPr>
      <t>[V])</t>
    </r>
    <phoneticPr fontId="1"/>
  </si>
  <si>
    <t>　　(２)高圧、特別高圧受電</t>
    <phoneticPr fontId="1"/>
  </si>
  <si>
    <t>　　　　高圧および特別高圧受電に関する規程はない。各電力会社の標準設計基準による。</t>
    <phoneticPr fontId="1"/>
  </si>
  <si>
    <t>低圧交流電圧</t>
    <phoneticPr fontId="1"/>
  </si>
  <si>
    <t>／ 周 波 数</t>
    <phoneticPr fontId="1"/>
  </si>
  <si>
    <r>
      <t>　　　　</t>
    </r>
    <r>
      <rPr>
        <b/>
        <sz val="8.5"/>
        <color theme="1"/>
        <rFont val="メイリオ"/>
        <family val="3"/>
        <charset val="128"/>
      </rPr>
      <t>100</t>
    </r>
    <r>
      <rPr>
        <sz val="8.5"/>
        <color theme="1"/>
        <rFont val="メイリオ"/>
        <family val="3"/>
        <charset val="128"/>
      </rPr>
      <t xml:space="preserve">V    </t>
    </r>
    <r>
      <rPr>
        <b/>
        <sz val="8.5"/>
        <color theme="1"/>
        <rFont val="メイリオ"/>
        <family val="3"/>
        <charset val="128"/>
      </rPr>
      <t xml:space="preserve"> 200</t>
    </r>
    <r>
      <rPr>
        <sz val="8.5"/>
        <color theme="1"/>
        <rFont val="メイリオ"/>
        <family val="3"/>
        <charset val="128"/>
      </rPr>
      <t xml:space="preserve">V     </t>
    </r>
    <r>
      <rPr>
        <b/>
        <sz val="8.5"/>
        <color theme="1"/>
        <rFont val="メイリオ"/>
        <family val="3"/>
        <charset val="128"/>
      </rPr>
      <t>380</t>
    </r>
    <r>
      <rPr>
        <sz val="8.5"/>
        <color theme="1"/>
        <rFont val="メイリオ"/>
        <family val="3"/>
        <charset val="128"/>
      </rPr>
      <t xml:space="preserve">V ～ </t>
    </r>
    <r>
      <rPr>
        <b/>
        <sz val="8.5"/>
        <color theme="1"/>
        <rFont val="メイリオ"/>
        <family val="3"/>
        <charset val="128"/>
      </rPr>
      <t>460</t>
    </r>
    <r>
      <rPr>
        <sz val="8.5"/>
        <color theme="1"/>
        <rFont val="メイリオ"/>
        <family val="3"/>
        <charset val="128"/>
      </rPr>
      <t xml:space="preserve">V     </t>
    </r>
    <r>
      <rPr>
        <b/>
        <sz val="8.5"/>
        <color theme="1"/>
        <rFont val="メイリオ"/>
        <family val="3"/>
        <charset val="128"/>
      </rPr>
      <t>550</t>
    </r>
    <r>
      <rPr>
        <sz val="8.5"/>
        <color theme="1"/>
        <rFont val="メイリオ"/>
        <family val="3"/>
        <charset val="128"/>
      </rPr>
      <t xml:space="preserve">V    ／     </t>
    </r>
    <r>
      <rPr>
        <b/>
        <sz val="8.5"/>
        <color theme="1"/>
        <rFont val="メイリオ"/>
        <family val="3"/>
        <charset val="128"/>
      </rPr>
      <t>50</t>
    </r>
    <r>
      <rPr>
        <sz val="8.5"/>
        <color theme="1"/>
        <rFont val="メイリオ"/>
        <family val="3"/>
        <charset val="128"/>
      </rPr>
      <t xml:space="preserve">Hz     </t>
    </r>
    <r>
      <rPr>
        <b/>
        <sz val="8.5"/>
        <color theme="1"/>
        <rFont val="メイリオ"/>
        <family val="3"/>
        <charset val="128"/>
      </rPr>
      <t>60</t>
    </r>
    <r>
      <rPr>
        <sz val="8.5"/>
        <color theme="1"/>
        <rFont val="メイリオ"/>
        <family val="3"/>
        <charset val="128"/>
      </rPr>
      <t>Hz     400Hz（B747機内配線）</t>
    </r>
    <phoneticPr fontId="1"/>
  </si>
  <si>
    <t xml:space="preserve"> 低圧引込</t>
    <rPh sb="1" eb="3">
      <t>テイアツ</t>
    </rPh>
    <rPh sb="3" eb="5">
      <t>ヒキコミ</t>
    </rPh>
    <phoneticPr fontId="1"/>
  </si>
  <si>
    <t xml:space="preserve"> 高圧引込</t>
    <rPh sb="1" eb="3">
      <t>コウアツ</t>
    </rPh>
    <rPh sb="3" eb="5">
      <t>ヒキコミ</t>
    </rPh>
    <phoneticPr fontId="1"/>
  </si>
  <si>
    <t xml:space="preserve"> 特別高圧引込</t>
    <rPh sb="1" eb="3">
      <t>トクベツ</t>
    </rPh>
    <rPh sb="3" eb="5">
      <t>コウアツ</t>
    </rPh>
    <rPh sb="5" eb="7">
      <t>ヒキコミ</t>
    </rPh>
    <phoneticPr fontId="1"/>
  </si>
  <si>
    <t xml:space="preserve"> 高低圧盤</t>
    <rPh sb="1" eb="3">
      <t>コウテイ</t>
    </rPh>
    <rPh sb="3" eb="4">
      <t>アツ</t>
    </rPh>
    <rPh sb="4" eb="5">
      <t>バン</t>
    </rPh>
    <phoneticPr fontId="1"/>
  </si>
  <si>
    <t xml:space="preserve"> 高圧機器</t>
    <rPh sb="1" eb="3">
      <t>コウアツ</t>
    </rPh>
    <rPh sb="3" eb="5">
      <t>キキ</t>
    </rPh>
    <phoneticPr fontId="1"/>
  </si>
  <si>
    <t xml:space="preserve"> 保護協調-1</t>
    <rPh sb="1" eb="3">
      <t>ホゴ</t>
    </rPh>
    <rPh sb="3" eb="5">
      <t>キョウチョウ</t>
    </rPh>
    <phoneticPr fontId="1"/>
  </si>
  <si>
    <t xml:space="preserve"> 保護協調-2</t>
    <rPh sb="1" eb="3">
      <t>ホゴ</t>
    </rPh>
    <rPh sb="3" eb="5">
      <t>キョウチョウ</t>
    </rPh>
    <phoneticPr fontId="1"/>
  </si>
  <si>
    <t xml:space="preserve"> 電気方式</t>
    <rPh sb="1" eb="3">
      <t>デンキ</t>
    </rPh>
    <rPh sb="3" eb="5">
      <t>ホウシキ</t>
    </rPh>
    <phoneticPr fontId="1"/>
  </si>
  <si>
    <t xml:space="preserve"> 発電機設備</t>
    <rPh sb="1" eb="4">
      <t>ハツデンキ</t>
    </rPh>
    <rPh sb="4" eb="6">
      <t>セツビ</t>
    </rPh>
    <phoneticPr fontId="1"/>
  </si>
  <si>
    <t xml:space="preserve"> 太陽光発電設備</t>
    <rPh sb="1" eb="4">
      <t>タイヨウコウ</t>
    </rPh>
    <rPh sb="4" eb="6">
      <t>ハツデン</t>
    </rPh>
    <rPh sb="6" eb="8">
      <t>セツビ</t>
    </rPh>
    <phoneticPr fontId="1"/>
  </si>
  <si>
    <r>
      <t>2013.4</t>
    </r>
    <r>
      <rPr>
        <b/>
        <sz val="8"/>
        <color theme="1"/>
        <rFont val="ＭＳ Ｐ明朝"/>
        <family val="1"/>
        <charset val="128"/>
      </rPr>
      <t>／</t>
    </r>
    <r>
      <rPr>
        <b/>
        <sz val="8"/>
        <color theme="1"/>
        <rFont val="Times New Roman"/>
        <family val="1"/>
      </rPr>
      <t>3</t>
    </r>
    <r>
      <rPr>
        <b/>
        <sz val="8"/>
        <color theme="1"/>
        <rFont val="ＭＳ Ｐ明朝"/>
        <family val="1"/>
        <charset val="128"/>
      </rPr>
      <t>　　</t>
    </r>
    <r>
      <rPr>
        <b/>
        <i/>
        <sz val="8"/>
        <color theme="1"/>
        <rFont val="Times New Roman"/>
        <family val="1"/>
      </rPr>
      <t>Eectro Systems Engineering Service</t>
    </r>
    <phoneticPr fontId="1"/>
  </si>
  <si>
    <r>
      <t xml:space="preserve"> </t>
    </r>
    <r>
      <rPr>
        <sz val="11"/>
        <color rgb="FFFF0000"/>
        <rFont val="HG明朝B"/>
        <family val="1"/>
        <charset val="128"/>
      </rPr>
      <t>09</t>
    </r>
    <r>
      <rPr>
        <sz val="11"/>
        <color theme="1"/>
        <rFont val="HG明朝B"/>
        <family val="1"/>
        <charset val="128"/>
      </rPr>
      <t xml:space="preserve"> 発電機設備</t>
    </r>
    <rPh sb="4" eb="7">
      <t>ハツデンキ</t>
    </rPh>
    <rPh sb="7" eb="9">
      <t>セツビ</t>
    </rPh>
    <phoneticPr fontId="1"/>
  </si>
  <si>
    <r>
      <t xml:space="preserve"> </t>
    </r>
    <r>
      <rPr>
        <sz val="10"/>
        <color rgb="FFFF0000"/>
        <rFont val="HG明朝B"/>
        <family val="1"/>
        <charset val="128"/>
      </rPr>
      <t>09</t>
    </r>
    <r>
      <rPr>
        <sz val="10"/>
        <color theme="1"/>
        <rFont val="HG明朝B"/>
        <family val="1"/>
        <charset val="128"/>
      </rPr>
      <t xml:space="preserve"> 発電機設備</t>
    </r>
    <phoneticPr fontId="1"/>
  </si>
  <si>
    <t>ディーゼルエンジン</t>
    <phoneticPr fontId="1"/>
  </si>
  <si>
    <r>
      <t>　■</t>
    </r>
    <r>
      <rPr>
        <sz val="9"/>
        <color theme="1"/>
        <rFont val="Times New Roman"/>
        <family val="1"/>
      </rPr>
      <t>Diesel Engine</t>
    </r>
    <r>
      <rPr>
        <sz val="8.5"/>
        <color theme="1"/>
        <rFont val="メイリオ"/>
        <family val="3"/>
        <charset val="128"/>
      </rPr>
      <t xml:space="preserve"> 発電機</t>
    </r>
    <phoneticPr fontId="1"/>
  </si>
  <si>
    <t>　　　　　50［Hz］： 2P－3000、4P－1500、6P－1000、8P－750、10P－600、………、20P－300［RPM］</t>
    <phoneticPr fontId="1"/>
  </si>
  <si>
    <t>　　　　　60［Hz］： 2P－3600、4P－1800、6P－1200、8P－900、10P－720、………、20P－360［RPM］</t>
    <phoneticPr fontId="1"/>
  </si>
  <si>
    <t>　　□ 発電機の回転数 ＝ （120 × Hz）／ 発電機の極数 （P）［RPM］</t>
    <phoneticPr fontId="1"/>
  </si>
  <si>
    <r>
      <t xml:space="preserve">　　□ 回転数 </t>
    </r>
    <r>
      <rPr>
        <b/>
        <sz val="8.5"/>
        <color theme="1"/>
        <rFont val="メイリオ"/>
        <family val="3"/>
        <charset val="128"/>
      </rPr>
      <t>300</t>
    </r>
    <r>
      <rPr>
        <sz val="8.5"/>
        <color theme="1"/>
        <rFont val="メイリオ"/>
        <family val="3"/>
        <charset val="128"/>
      </rPr>
      <t>～</t>
    </r>
    <r>
      <rPr>
        <b/>
        <sz val="8.5"/>
        <color theme="1"/>
        <rFont val="メイリオ"/>
        <family val="3"/>
        <charset val="128"/>
      </rPr>
      <t>900</t>
    </r>
    <r>
      <rPr>
        <sz val="8.5"/>
        <color theme="1"/>
        <rFont val="メイリオ"/>
        <family val="3"/>
        <charset val="128"/>
      </rPr>
      <t>［RPM］常用発電機、　回転数</t>
    </r>
    <r>
      <rPr>
        <b/>
        <sz val="8.5"/>
        <color theme="1"/>
        <rFont val="メイリオ"/>
        <family val="3"/>
        <charset val="128"/>
      </rPr>
      <t xml:space="preserve"> 1200</t>
    </r>
    <r>
      <rPr>
        <sz val="8.5"/>
        <color theme="1"/>
        <rFont val="メイリオ"/>
        <family val="3"/>
        <charset val="128"/>
      </rPr>
      <t>～</t>
    </r>
    <r>
      <rPr>
        <b/>
        <sz val="8.5"/>
        <color theme="1"/>
        <rFont val="メイリオ"/>
        <family val="3"/>
        <charset val="128"/>
      </rPr>
      <t>3600</t>
    </r>
    <r>
      <rPr>
        <sz val="8.5"/>
        <color theme="1"/>
        <rFont val="メイリオ"/>
        <family val="3"/>
        <charset val="128"/>
      </rPr>
      <t>［RPM］非常用発電機</t>
    </r>
    <phoneticPr fontId="1"/>
  </si>
  <si>
    <t>ガスタービン</t>
    <phoneticPr fontId="1"/>
  </si>
  <si>
    <r>
      <t>　■</t>
    </r>
    <r>
      <rPr>
        <sz val="9"/>
        <color theme="1"/>
        <rFont val="Times New Roman"/>
        <family val="1"/>
      </rPr>
      <t>Gas Turbine</t>
    </r>
    <r>
      <rPr>
        <sz val="8.5"/>
        <color theme="1"/>
        <rFont val="メイリオ"/>
        <family val="3"/>
        <charset val="128"/>
      </rPr>
      <t xml:space="preserve">  発電機　　□ </t>
    </r>
    <r>
      <rPr>
        <sz val="8.5"/>
        <color theme="1"/>
        <rFont val="Meiryo UI"/>
        <family val="3"/>
        <charset val="128"/>
      </rPr>
      <t>ガスタービン</t>
    </r>
    <r>
      <rPr>
        <sz val="8.5"/>
        <color theme="1"/>
        <rFont val="メイリオ"/>
        <family val="3"/>
        <charset val="128"/>
      </rPr>
      <t>の回転数：50000 ～ 53000［RPM］</t>
    </r>
    <phoneticPr fontId="1"/>
  </si>
  <si>
    <t>　　　　　　　　　　　　　□ 発電機への駆動は、ギァダウンをして行う。</t>
    <phoneticPr fontId="1"/>
  </si>
  <si>
    <t>始動方式</t>
    <rPh sb="0" eb="2">
      <t>シドウ</t>
    </rPh>
    <rPh sb="2" eb="4">
      <t>ホウシキ</t>
    </rPh>
    <phoneticPr fontId="1"/>
  </si>
  <si>
    <r>
      <t xml:space="preserve">　□ </t>
    </r>
    <r>
      <rPr>
        <sz val="9"/>
        <color theme="1"/>
        <rFont val="Times New Roman"/>
        <family val="1"/>
      </rPr>
      <t>Diesel Engine</t>
    </r>
    <r>
      <rPr>
        <sz val="8.5"/>
        <color theme="1"/>
        <rFont val="Times New Roman"/>
        <family val="1"/>
      </rPr>
      <t xml:space="preserve"> </t>
    </r>
    <r>
      <rPr>
        <sz val="8.5"/>
        <color theme="1"/>
        <rFont val="メイリオ"/>
        <family val="3"/>
        <charset val="128"/>
      </rPr>
      <t>の始動方式：セルモータ，圧縮空気</t>
    </r>
    <phoneticPr fontId="1"/>
  </si>
  <si>
    <r>
      <t xml:space="preserve">　□ </t>
    </r>
    <r>
      <rPr>
        <sz val="9"/>
        <color theme="1"/>
        <rFont val="Times New Roman"/>
        <family val="1"/>
      </rPr>
      <t>Gas Turbine</t>
    </r>
    <r>
      <rPr>
        <sz val="8.5"/>
        <color theme="1"/>
        <rFont val="Times New Roman"/>
        <family val="1"/>
      </rPr>
      <t xml:space="preserve">   </t>
    </r>
    <r>
      <rPr>
        <sz val="8.5"/>
        <color theme="1"/>
        <rFont val="メイリオ"/>
        <family val="3"/>
        <charset val="128"/>
      </rPr>
      <t>の始動方式：セルモータ，圧縮空気</t>
    </r>
    <phoneticPr fontId="1"/>
  </si>
  <si>
    <t>発電機の仕様</t>
    <phoneticPr fontId="1"/>
  </si>
  <si>
    <t>　■定格出力　■定格回転数　■周波数　■定格電圧　■定格電流　■力率　■絶縁階級　■絶縁体の耐熱クラス</t>
    <phoneticPr fontId="1"/>
  </si>
  <si>
    <r>
      <t>　　◎ 耐熱クラス(最高許容温度)：Ｙ(</t>
    </r>
    <r>
      <rPr>
        <b/>
        <sz val="8.5"/>
        <color theme="1"/>
        <rFont val="メイリオ"/>
        <family val="3"/>
        <charset val="128"/>
      </rPr>
      <t>90</t>
    </r>
    <r>
      <rPr>
        <sz val="8.5"/>
        <color theme="1"/>
        <rFont val="メイリオ"/>
        <family val="3"/>
        <charset val="128"/>
      </rPr>
      <t>℃) 　Ａ(</t>
    </r>
    <r>
      <rPr>
        <b/>
        <sz val="8.5"/>
        <color theme="1"/>
        <rFont val="メイリオ"/>
        <family val="3"/>
        <charset val="128"/>
      </rPr>
      <t>105</t>
    </r>
    <r>
      <rPr>
        <sz val="8.5"/>
        <color theme="1"/>
        <rFont val="メイリオ"/>
        <family val="3"/>
        <charset val="128"/>
      </rPr>
      <t>℃) 　Ｅ(</t>
    </r>
    <r>
      <rPr>
        <b/>
        <sz val="8.5"/>
        <color theme="1"/>
        <rFont val="メイリオ"/>
        <family val="3"/>
        <charset val="128"/>
      </rPr>
      <t>120</t>
    </r>
    <r>
      <rPr>
        <sz val="8.5"/>
        <color theme="1"/>
        <rFont val="メイリオ"/>
        <family val="3"/>
        <charset val="128"/>
      </rPr>
      <t>℃) 　Ｂ(</t>
    </r>
    <r>
      <rPr>
        <b/>
        <sz val="8.5"/>
        <color theme="1"/>
        <rFont val="メイリオ"/>
        <family val="3"/>
        <charset val="128"/>
      </rPr>
      <t>130</t>
    </r>
    <r>
      <rPr>
        <sz val="8.5"/>
        <color theme="1"/>
        <rFont val="メイリオ"/>
        <family val="3"/>
        <charset val="128"/>
      </rPr>
      <t>℃) 　Ｆ(</t>
    </r>
    <r>
      <rPr>
        <b/>
        <sz val="8.5"/>
        <color theme="1"/>
        <rFont val="メイリオ"/>
        <family val="3"/>
        <charset val="128"/>
      </rPr>
      <t>155</t>
    </r>
    <r>
      <rPr>
        <sz val="8.5"/>
        <color theme="1"/>
        <rFont val="メイリオ"/>
        <family val="3"/>
        <charset val="128"/>
      </rPr>
      <t>℃) 　Ｈ(</t>
    </r>
    <r>
      <rPr>
        <b/>
        <sz val="8.5"/>
        <color theme="1"/>
        <rFont val="メイリオ"/>
        <family val="3"/>
        <charset val="128"/>
      </rPr>
      <t>180</t>
    </r>
    <r>
      <rPr>
        <sz val="8.5"/>
        <color theme="1"/>
        <rFont val="メイリオ"/>
        <family val="3"/>
        <charset val="128"/>
      </rPr>
      <t>℃)</t>
    </r>
    <phoneticPr fontId="1"/>
  </si>
  <si>
    <t>発電機の種類</t>
    <phoneticPr fontId="1"/>
  </si>
  <si>
    <t>　■直流発電機　 ■交流発電機（同期発電機、誘導発電機、高周波発電機）</t>
    <phoneticPr fontId="1"/>
  </si>
  <si>
    <t>発電機の保安装置</t>
    <phoneticPr fontId="1"/>
  </si>
  <si>
    <t>　■機械的保護（過速度継電器、温度継電器）</t>
    <phoneticPr fontId="1"/>
  </si>
  <si>
    <t>　■電気的保護（比率差動継電器、地絡過電圧継電器、界磁地絡継電器、過電流継電器、逆過電流継電器）</t>
    <phoneticPr fontId="1"/>
  </si>
  <si>
    <t>据 付 工 事</t>
    <phoneticPr fontId="1"/>
  </si>
  <si>
    <r>
      <t>　■機器の寸法、質量、重心位置、静加重、動加重、防振、騒音計算、遮音、耐震措置計算、基礎</t>
    </r>
    <r>
      <rPr>
        <sz val="8.5"/>
        <color theme="1"/>
        <rFont val="Meiryo UI"/>
        <family val="3"/>
        <charset val="128"/>
      </rPr>
      <t>アンカーボルト</t>
    </r>
    <r>
      <rPr>
        <sz val="8.5"/>
        <color theme="1"/>
        <rFont val="メイリオ"/>
        <family val="3"/>
        <charset val="128"/>
      </rPr>
      <t>決定。</t>
    </r>
    <phoneticPr fontId="1"/>
  </si>
  <si>
    <t>関 連 工 事</t>
    <phoneticPr fontId="1"/>
  </si>
  <si>
    <t>　□発電機据付　　□発電機盤据付　　□配管配線</t>
    <phoneticPr fontId="1"/>
  </si>
  <si>
    <r>
      <t>　□</t>
    </r>
    <r>
      <rPr>
        <sz val="8.5"/>
        <color theme="1"/>
        <rFont val="Meiryo UI"/>
        <family val="3"/>
        <charset val="128"/>
      </rPr>
      <t>オイルサービスタンク、オイル</t>
    </r>
    <r>
      <rPr>
        <sz val="8.5"/>
        <color theme="1"/>
        <rFont val="メイリオ"/>
        <family val="3"/>
        <charset val="128"/>
      </rPr>
      <t>・通気配管、防油堤　　□</t>
    </r>
    <r>
      <rPr>
        <sz val="8.5"/>
        <color theme="1"/>
        <rFont val="Meiryo UI"/>
        <family val="3"/>
        <charset val="128"/>
      </rPr>
      <t>オイルタンク、オイルギャポンプ</t>
    </r>
    <r>
      <rPr>
        <sz val="8.5"/>
        <color theme="1"/>
        <rFont val="メイリオ"/>
        <family val="3"/>
        <charset val="128"/>
      </rPr>
      <t>　　□煙道工事　　□給気、排気</t>
    </r>
    <r>
      <rPr>
        <sz val="8.5"/>
        <color theme="1"/>
        <rFont val="Meiryo UI"/>
        <family val="3"/>
        <charset val="128"/>
      </rPr>
      <t>ファン</t>
    </r>
    <phoneticPr fontId="1"/>
  </si>
  <si>
    <t xml:space="preserve"> RPM：revolutions per</t>
    <phoneticPr fontId="1"/>
  </si>
  <si>
    <t xml:space="preserve">           minute</t>
    <phoneticPr fontId="1"/>
  </si>
  <si>
    <r>
      <t xml:space="preserve"> </t>
    </r>
    <r>
      <rPr>
        <sz val="10"/>
        <color rgb="FFFF0000"/>
        <rFont val="HG明朝B"/>
        <family val="1"/>
        <charset val="128"/>
      </rPr>
      <t>10</t>
    </r>
    <r>
      <rPr>
        <sz val="10"/>
        <color theme="1"/>
        <rFont val="HG明朝B"/>
        <family val="1"/>
        <charset val="128"/>
      </rPr>
      <t xml:space="preserve"> 太陽光発電</t>
    </r>
    <rPh sb="4" eb="7">
      <t>タイヨウコウ</t>
    </rPh>
    <rPh sb="7" eb="9">
      <t>ハツデン</t>
    </rPh>
    <phoneticPr fontId="1"/>
  </si>
  <si>
    <r>
      <t xml:space="preserve"> </t>
    </r>
    <r>
      <rPr>
        <sz val="11"/>
        <color rgb="FFFF0000"/>
        <rFont val="HGP明朝B"/>
        <family val="1"/>
        <charset val="128"/>
      </rPr>
      <t>10</t>
    </r>
    <r>
      <rPr>
        <sz val="11"/>
        <color theme="1"/>
        <rFont val="HGP明朝B"/>
        <family val="1"/>
        <charset val="128"/>
      </rPr>
      <t xml:space="preserve"> 太陽光発電</t>
    </r>
    <phoneticPr fontId="1"/>
  </si>
  <si>
    <t>太陽電池モジュール</t>
    <phoneticPr fontId="1"/>
  </si>
  <si>
    <t>シリコン系</t>
    <phoneticPr fontId="1"/>
  </si>
  <si>
    <t>　■シリコン膜の構造による分類</t>
    <phoneticPr fontId="1"/>
  </si>
  <si>
    <r>
      <t>　　□単結晶</t>
    </r>
    <r>
      <rPr>
        <sz val="8.5"/>
        <color theme="1"/>
        <rFont val="Meiryo UI"/>
        <family val="3"/>
        <charset val="128"/>
      </rPr>
      <t>シリコン</t>
    </r>
    <r>
      <rPr>
        <sz val="8.5"/>
        <color theme="1"/>
        <rFont val="メイリオ"/>
        <family val="3"/>
        <charset val="128"/>
      </rPr>
      <t>型　　□多結晶</t>
    </r>
    <r>
      <rPr>
        <sz val="8.5"/>
        <color theme="1"/>
        <rFont val="Meiryo UI"/>
        <family val="3"/>
        <charset val="128"/>
      </rPr>
      <t>シリコン</t>
    </r>
    <r>
      <rPr>
        <sz val="8.5"/>
        <color theme="1"/>
        <rFont val="メイリオ"/>
        <family val="3"/>
        <charset val="128"/>
      </rPr>
      <t>型　　□微結晶</t>
    </r>
    <r>
      <rPr>
        <sz val="8.5"/>
        <color theme="1"/>
        <rFont val="Meiryo UI"/>
        <family val="3"/>
        <charset val="128"/>
      </rPr>
      <t>シリコン</t>
    </r>
    <r>
      <rPr>
        <sz val="8.5"/>
        <color theme="1"/>
        <rFont val="メイリオ"/>
        <family val="3"/>
        <charset val="128"/>
      </rPr>
      <t>型　　□</t>
    </r>
    <r>
      <rPr>
        <sz val="8.5"/>
        <color theme="1"/>
        <rFont val="Meiryo UI"/>
        <family val="3"/>
        <charset val="128"/>
      </rPr>
      <t>アモルファス・シリコン</t>
    </r>
    <r>
      <rPr>
        <sz val="8.5"/>
        <color theme="1"/>
        <rFont val="メイリオ"/>
        <family val="3"/>
        <charset val="128"/>
      </rPr>
      <t>型</t>
    </r>
    <phoneticPr fontId="1"/>
  </si>
  <si>
    <t>　■形態による分類</t>
    <phoneticPr fontId="1"/>
  </si>
  <si>
    <t>化合物系</t>
    <phoneticPr fontId="1"/>
  </si>
  <si>
    <t>　　□InGaAs太陽電池　　□GaAs系太陽電池　　□CIS系（カルコパイライト系）太陽電池　　□Cu2ZnSnS4(CZTS)太陽電池</t>
    <phoneticPr fontId="1"/>
  </si>
  <si>
    <t>　　□薄膜シリコン型　　□ハイブリッド型（HIT型）　　□多接合型（タンデム型）　　□球状シリコン型　　□電界効果型</t>
    <phoneticPr fontId="1"/>
  </si>
  <si>
    <t>　　□CdTe-CdS系太陽電池　　□その他：InP系太陽電池、SiGe系太陽電池、Ge太陽電池、ZnO/CuAlO2太陽電池（透明太陽電池）</t>
    <phoneticPr fontId="1"/>
  </si>
  <si>
    <t>有機系</t>
    <phoneticPr fontId="1"/>
  </si>
  <si>
    <t>　　□色素増感太陽電池　　□有機薄膜太陽電池</t>
    <phoneticPr fontId="1"/>
  </si>
  <si>
    <t>機器耐用年数</t>
    <phoneticPr fontId="1"/>
  </si>
  <si>
    <r>
      <t>　■多結晶</t>
    </r>
    <r>
      <rPr>
        <sz val="8.5"/>
        <color theme="1"/>
        <rFont val="Meiryo UI"/>
        <family val="3"/>
        <charset val="128"/>
      </rPr>
      <t>シリコン</t>
    </r>
    <r>
      <rPr>
        <sz val="8.5"/>
        <color theme="1"/>
        <rFont val="メイリオ"/>
        <family val="3"/>
        <charset val="128"/>
      </rPr>
      <t>型(耐用年数：約20年)　■単結晶</t>
    </r>
    <r>
      <rPr>
        <sz val="8.5"/>
        <color theme="1"/>
        <rFont val="Meiryo UI"/>
        <family val="3"/>
        <charset val="128"/>
      </rPr>
      <t>シリコン</t>
    </r>
    <r>
      <rPr>
        <sz val="8.5"/>
        <color theme="1"/>
        <rFont val="メイリオ"/>
        <family val="3"/>
        <charset val="128"/>
      </rPr>
      <t>型(耐用年数：約30年)　■</t>
    </r>
    <r>
      <rPr>
        <sz val="8.5"/>
        <color theme="1"/>
        <rFont val="Meiryo UI"/>
        <family val="3"/>
        <charset val="128"/>
      </rPr>
      <t>パワー・コンディショナ</t>
    </r>
    <r>
      <rPr>
        <sz val="8.5"/>
        <color theme="1"/>
        <rFont val="メイリオ"/>
        <family val="3"/>
        <charset val="128"/>
      </rPr>
      <t>(耐用年数：約10～15年)</t>
    </r>
    <phoneticPr fontId="1"/>
  </si>
  <si>
    <t>パワーコンディショナ</t>
    <phoneticPr fontId="1"/>
  </si>
  <si>
    <r>
      <t>　■</t>
    </r>
    <r>
      <rPr>
        <sz val="8.5"/>
        <color theme="1"/>
        <rFont val="HGP明朝B"/>
        <family val="1"/>
        <charset val="128"/>
      </rPr>
      <t>ＤＣ</t>
    </r>
    <r>
      <rPr>
        <sz val="8.5"/>
        <color theme="1"/>
        <rFont val="メイリオ"/>
        <family val="3"/>
        <charset val="128"/>
      </rPr>
      <t>⇒</t>
    </r>
    <r>
      <rPr>
        <sz val="8.5"/>
        <color theme="1"/>
        <rFont val="HGP明朝B"/>
        <family val="1"/>
        <charset val="128"/>
      </rPr>
      <t>ＡＣ</t>
    </r>
    <r>
      <rPr>
        <sz val="8.5"/>
        <color theme="1"/>
        <rFont val="メイリオ"/>
        <family val="3"/>
        <charset val="128"/>
      </rPr>
      <t xml:space="preserve"> </t>
    </r>
    <r>
      <rPr>
        <sz val="8.5"/>
        <color theme="1"/>
        <rFont val="Meiryo UI"/>
        <family val="3"/>
        <charset val="128"/>
      </rPr>
      <t>インバータ</t>
    </r>
    <r>
      <rPr>
        <sz val="8.5"/>
        <color theme="1"/>
        <rFont val="メイリオ"/>
        <family val="3"/>
        <charset val="128"/>
      </rPr>
      <t>、連係運転</t>
    </r>
    <phoneticPr fontId="1"/>
  </si>
  <si>
    <t>セル</t>
    <phoneticPr fontId="1"/>
  </si>
  <si>
    <r>
      <t>　■太陽電池素子そのものをセル（cell）と呼ぶ。素子中の電子に光</t>
    </r>
    <r>
      <rPr>
        <sz val="8.5"/>
        <color theme="1"/>
        <rFont val="Meiryo UI"/>
        <family val="3"/>
        <charset val="128"/>
      </rPr>
      <t>エネルギー</t>
    </r>
    <r>
      <rPr>
        <sz val="8.5"/>
        <color theme="1"/>
        <rFont val="メイリオ"/>
        <family val="3"/>
        <charset val="128"/>
      </rPr>
      <t>を吸収させ、光起電力効果によって直接的に電気</t>
    </r>
    <r>
      <rPr>
        <sz val="8.5"/>
        <color theme="1"/>
        <rFont val="Meiryo UI"/>
        <family val="3"/>
        <charset val="128"/>
      </rPr>
      <t>エネルギー</t>
    </r>
    <phoneticPr fontId="1"/>
  </si>
  <si>
    <r>
      <t xml:space="preserve">　　に変換する。1セルの出力電圧は通常 </t>
    </r>
    <r>
      <rPr>
        <b/>
        <sz val="8.5"/>
        <color theme="1"/>
        <rFont val="メイリオ"/>
        <family val="3"/>
        <charset val="128"/>
      </rPr>
      <t>0.5</t>
    </r>
    <r>
      <rPr>
        <sz val="8.5"/>
        <color theme="1"/>
        <rFont val="メイリオ"/>
        <family val="3"/>
        <charset val="128"/>
      </rPr>
      <t>～1.0 Ｖ程度である。</t>
    </r>
    <phoneticPr fontId="1"/>
  </si>
  <si>
    <t>モジュール</t>
    <phoneticPr fontId="1"/>
  </si>
  <si>
    <t>　■セルを直列接続し、樹脂や強化ガラス、金属枠で保護したものをモジュール（module, またはパネル panel）と呼ぶ。</t>
    <phoneticPr fontId="1"/>
  </si>
  <si>
    <t>ストリング</t>
    <phoneticPr fontId="1"/>
  </si>
  <si>
    <t>　■モジュールを複数枚数並べて直列接続したものをストリング(string)と呼ぶ。</t>
    <phoneticPr fontId="1"/>
  </si>
  <si>
    <t>アレイ</t>
    <phoneticPr fontId="1"/>
  </si>
  <si>
    <t>　■ストリングを並列接続したものをアレイ（array）と呼ぶ。</t>
    <phoneticPr fontId="1"/>
  </si>
  <si>
    <t>関連工事</t>
    <phoneticPr fontId="1"/>
  </si>
  <si>
    <t>　■配管配線　　■太陽電池モジュール取付架台　　■取付架台用基礎（新設／改修）　　■屋上防水工事（新設／改修）</t>
    <phoneticPr fontId="1"/>
  </si>
  <si>
    <t>工事用設計計算書</t>
    <rPh sb="0" eb="3">
      <t>コウジヨウ</t>
    </rPh>
    <phoneticPr fontId="1"/>
  </si>
  <si>
    <t>　□風圧加重計算　　□耐震措置計算</t>
    <phoneticPr fontId="1"/>
  </si>
  <si>
    <r>
      <t xml:space="preserve"> </t>
    </r>
    <r>
      <rPr>
        <sz val="11"/>
        <color rgb="FFFF0000"/>
        <rFont val="HG明朝B"/>
        <family val="1"/>
        <charset val="128"/>
      </rPr>
      <t>11</t>
    </r>
    <r>
      <rPr>
        <sz val="11"/>
        <color theme="1"/>
        <rFont val="HG明朝B"/>
        <family val="1"/>
        <charset val="128"/>
      </rPr>
      <t xml:space="preserve"> 蓄電池設備</t>
    </r>
    <rPh sb="4" eb="7">
      <t>チクデンチ</t>
    </rPh>
    <rPh sb="7" eb="9">
      <t>セツビ</t>
    </rPh>
    <phoneticPr fontId="1"/>
  </si>
  <si>
    <r>
      <t xml:space="preserve"> </t>
    </r>
    <r>
      <rPr>
        <sz val="10"/>
        <color rgb="FFFF0000"/>
        <rFont val="HG明朝B"/>
        <family val="1"/>
        <charset val="128"/>
      </rPr>
      <t>11</t>
    </r>
    <r>
      <rPr>
        <sz val="10"/>
        <color theme="1"/>
        <rFont val="HG明朝B"/>
        <family val="1"/>
        <charset val="128"/>
      </rPr>
      <t xml:space="preserve"> 蓄電池設備</t>
    </r>
    <phoneticPr fontId="1"/>
  </si>
  <si>
    <t xml:space="preserve">電池 (二次電池) </t>
    <phoneticPr fontId="1"/>
  </si>
  <si>
    <r>
      <t>　■鉛蓄電池（自動車用／据置／電気自動車用）　　■</t>
    </r>
    <r>
      <rPr>
        <sz val="8.5"/>
        <color theme="1"/>
        <rFont val="Meiryo UI"/>
        <family val="3"/>
        <charset val="128"/>
      </rPr>
      <t>アルカリ</t>
    </r>
    <r>
      <rPr>
        <sz val="8.5"/>
        <color theme="1"/>
        <rFont val="メイリオ"/>
        <family val="3"/>
        <charset val="128"/>
      </rPr>
      <t>蓄電池（焼結式</t>
    </r>
    <r>
      <rPr>
        <sz val="8.5"/>
        <color theme="1"/>
        <rFont val="Meiryo UI"/>
        <family val="3"/>
        <charset val="128"/>
      </rPr>
      <t>アルカリ</t>
    </r>
    <r>
      <rPr>
        <sz val="8.5"/>
        <color theme="1"/>
        <rFont val="メイリオ"/>
        <family val="3"/>
        <charset val="128"/>
      </rPr>
      <t>／</t>
    </r>
    <r>
      <rPr>
        <sz val="8.5"/>
        <color theme="1"/>
        <rFont val="Meiryo UI"/>
        <family val="3"/>
        <charset val="128"/>
      </rPr>
      <t>ポケット</t>
    </r>
    <r>
      <rPr>
        <sz val="8.5"/>
        <color theme="1"/>
        <rFont val="メイリオ"/>
        <family val="3"/>
        <charset val="128"/>
      </rPr>
      <t>式</t>
    </r>
    <r>
      <rPr>
        <sz val="8.5"/>
        <color theme="1"/>
        <rFont val="Meiryo UI"/>
        <family val="3"/>
        <charset val="128"/>
      </rPr>
      <t>アルカリ</t>
    </r>
    <r>
      <rPr>
        <sz val="8.5"/>
        <color theme="1"/>
        <rFont val="メイリオ"/>
        <family val="3"/>
        <charset val="128"/>
      </rPr>
      <t>）</t>
    </r>
    <phoneticPr fontId="1"/>
  </si>
  <si>
    <r>
      <t>　■</t>
    </r>
    <r>
      <rPr>
        <sz val="8.5"/>
        <color theme="1"/>
        <rFont val="Meiryo UI"/>
        <family val="3"/>
        <charset val="128"/>
      </rPr>
      <t>ニカッド</t>
    </r>
    <r>
      <rPr>
        <sz val="8.5"/>
        <color theme="1"/>
        <rFont val="メイリオ"/>
        <family val="3"/>
        <charset val="128"/>
      </rPr>
      <t>電池　　　■</t>
    </r>
    <r>
      <rPr>
        <sz val="8.5"/>
        <color theme="1"/>
        <rFont val="Meiryo UI"/>
        <family val="3"/>
        <charset val="128"/>
      </rPr>
      <t>ニッケル</t>
    </r>
    <r>
      <rPr>
        <sz val="8.5"/>
        <color theme="1"/>
        <rFont val="メイリオ"/>
        <family val="3"/>
        <charset val="128"/>
      </rPr>
      <t>水素電池　　　■</t>
    </r>
    <r>
      <rPr>
        <sz val="8.5"/>
        <color theme="1"/>
        <rFont val="Meiryo UI"/>
        <family val="3"/>
        <charset val="128"/>
      </rPr>
      <t>リチューム・イオン</t>
    </r>
    <r>
      <rPr>
        <sz val="8.5"/>
        <color theme="1"/>
        <rFont val="メイリオ"/>
        <family val="3"/>
        <charset val="128"/>
      </rPr>
      <t>電池　　　■小形制御弁式鉛蓄電池</t>
    </r>
    <phoneticPr fontId="1"/>
  </si>
  <si>
    <t>　□ 電気方式：ＤＣ２Ｗ-１００Ｖ ， ＤＣ３Ｗ-100V／200V</t>
    <phoneticPr fontId="1"/>
  </si>
  <si>
    <r>
      <t>　□ 非常照明用鉛蓄電池：</t>
    </r>
    <r>
      <rPr>
        <b/>
        <sz val="8.5"/>
        <color theme="1"/>
        <rFont val="メイリオ"/>
        <family val="3"/>
        <charset val="128"/>
      </rPr>
      <t>2</t>
    </r>
    <r>
      <rPr>
        <sz val="8.5"/>
        <color theme="1"/>
        <rFont val="メイリオ"/>
        <family val="3"/>
        <charset val="128"/>
      </rPr>
      <t>V×</t>
    </r>
    <r>
      <rPr>
        <b/>
        <sz val="8.5"/>
        <color theme="1"/>
        <rFont val="メイリオ"/>
        <family val="3"/>
        <charset val="128"/>
      </rPr>
      <t>54</t>
    </r>
    <r>
      <rPr>
        <sz val="8.5"/>
        <color theme="1"/>
        <rFont val="メイリオ"/>
        <family val="3"/>
        <charset val="128"/>
      </rPr>
      <t>セル（</t>
    </r>
    <r>
      <rPr>
        <b/>
        <sz val="8.5"/>
        <color theme="1"/>
        <rFont val="メイリオ"/>
        <family val="3"/>
        <charset val="128"/>
      </rPr>
      <t>108</t>
    </r>
    <r>
      <rPr>
        <sz val="8.5"/>
        <color theme="1"/>
        <rFont val="メイリオ"/>
        <family val="3"/>
        <charset val="128"/>
      </rPr>
      <t xml:space="preserve">Ｖ）      </t>
    </r>
    <r>
      <rPr>
        <sz val="8.5"/>
        <color theme="1"/>
        <rFont val="Meiryo UI"/>
        <family val="3"/>
        <charset val="128"/>
      </rPr>
      <t>アルカリ</t>
    </r>
    <r>
      <rPr>
        <sz val="8.5"/>
        <color theme="1"/>
        <rFont val="メイリオ"/>
        <family val="3"/>
        <charset val="128"/>
      </rPr>
      <t>蓄電池：</t>
    </r>
    <r>
      <rPr>
        <b/>
        <sz val="8.5"/>
        <color theme="1"/>
        <rFont val="メイリオ"/>
        <family val="3"/>
        <charset val="128"/>
      </rPr>
      <t>1.2</t>
    </r>
    <r>
      <rPr>
        <sz val="8.5"/>
        <color theme="1"/>
        <rFont val="メイリオ"/>
        <family val="3"/>
        <charset val="128"/>
      </rPr>
      <t>V×</t>
    </r>
    <r>
      <rPr>
        <b/>
        <sz val="8.5"/>
        <color theme="1"/>
        <rFont val="メイリオ"/>
        <family val="3"/>
        <charset val="128"/>
      </rPr>
      <t>86</t>
    </r>
    <r>
      <rPr>
        <sz val="8.5"/>
        <color theme="1"/>
        <rFont val="メイリオ"/>
        <family val="3"/>
        <charset val="128"/>
      </rPr>
      <t>セル（</t>
    </r>
    <r>
      <rPr>
        <b/>
        <sz val="8.5"/>
        <color theme="1"/>
        <rFont val="メイリオ"/>
        <family val="3"/>
        <charset val="128"/>
      </rPr>
      <t>103</t>
    </r>
    <r>
      <rPr>
        <sz val="8.5"/>
        <color theme="1"/>
        <rFont val="メイリオ"/>
        <family val="3"/>
        <charset val="128"/>
      </rPr>
      <t>Ｖ）</t>
    </r>
    <phoneticPr fontId="1"/>
  </si>
  <si>
    <r>
      <t>鉛蓄電池(</t>
    </r>
    <r>
      <rPr>
        <sz val="9"/>
        <color theme="1"/>
        <rFont val="Meiryo UI"/>
        <family val="3"/>
        <charset val="128"/>
      </rPr>
      <t>クラッド</t>
    </r>
    <r>
      <rPr>
        <sz val="9"/>
        <color theme="1"/>
        <rFont val="メイリオ"/>
        <family val="3"/>
        <charset val="128"/>
      </rPr>
      <t>式)</t>
    </r>
    <phoneticPr fontId="1"/>
  </si>
  <si>
    <r>
      <t xml:space="preserve">　□(5HR) </t>
    </r>
    <r>
      <rPr>
        <b/>
        <sz val="8.5"/>
        <color theme="1"/>
        <rFont val="メイリオ"/>
        <family val="3"/>
        <charset val="128"/>
      </rPr>
      <t>168</t>
    </r>
    <r>
      <rPr>
        <sz val="8.5"/>
        <color theme="1"/>
        <rFont val="メイリオ"/>
        <family val="3"/>
        <charset val="128"/>
      </rPr>
      <t xml:space="preserve">    </t>
    </r>
    <r>
      <rPr>
        <b/>
        <sz val="8.5"/>
        <color theme="1"/>
        <rFont val="メイリオ"/>
        <family val="3"/>
        <charset val="128"/>
      </rPr>
      <t>200</t>
    </r>
    <r>
      <rPr>
        <sz val="8.5"/>
        <color theme="1"/>
        <rFont val="メイリオ"/>
        <family val="3"/>
        <charset val="128"/>
      </rPr>
      <t xml:space="preserve">    </t>
    </r>
    <r>
      <rPr>
        <b/>
        <sz val="8.5"/>
        <color theme="1"/>
        <rFont val="メイリオ"/>
        <family val="3"/>
        <charset val="128"/>
      </rPr>
      <t>232</t>
    </r>
    <r>
      <rPr>
        <sz val="8.5"/>
        <color theme="1"/>
        <rFont val="メイリオ"/>
        <family val="3"/>
        <charset val="128"/>
      </rPr>
      <t xml:space="preserve">    </t>
    </r>
    <r>
      <rPr>
        <b/>
        <sz val="8.5"/>
        <color theme="1"/>
        <rFont val="メイリオ"/>
        <family val="3"/>
        <charset val="128"/>
      </rPr>
      <t>320</t>
    </r>
    <r>
      <rPr>
        <sz val="8.5"/>
        <color theme="1"/>
        <rFont val="メイリオ"/>
        <family val="3"/>
        <charset val="128"/>
      </rPr>
      <t xml:space="preserve">    </t>
    </r>
    <r>
      <rPr>
        <b/>
        <sz val="8.5"/>
        <color theme="1"/>
        <rFont val="メイリオ"/>
        <family val="3"/>
        <charset val="128"/>
      </rPr>
      <t>400</t>
    </r>
    <r>
      <rPr>
        <sz val="8.5"/>
        <color theme="1"/>
        <rFont val="メイリオ"/>
        <family val="3"/>
        <charset val="128"/>
      </rPr>
      <t xml:space="preserve">    </t>
    </r>
    <r>
      <rPr>
        <b/>
        <sz val="8.5"/>
        <color theme="1"/>
        <rFont val="メイリオ"/>
        <family val="3"/>
        <charset val="128"/>
      </rPr>
      <t>480</t>
    </r>
    <r>
      <rPr>
        <sz val="8.5"/>
        <color theme="1"/>
        <rFont val="メイリオ"/>
        <family val="3"/>
        <charset val="128"/>
      </rPr>
      <t xml:space="preserve">    </t>
    </r>
    <r>
      <rPr>
        <b/>
        <sz val="8.5"/>
        <color theme="1"/>
        <rFont val="メイリオ"/>
        <family val="3"/>
        <charset val="128"/>
      </rPr>
      <t>560</t>
    </r>
    <r>
      <rPr>
        <sz val="8.5"/>
        <color theme="1"/>
        <rFont val="メイリオ"/>
        <family val="3"/>
        <charset val="128"/>
      </rPr>
      <t xml:space="preserve">    </t>
    </r>
    <r>
      <rPr>
        <b/>
        <sz val="8.5"/>
        <color theme="1"/>
        <rFont val="メイリオ"/>
        <family val="3"/>
        <charset val="128"/>
      </rPr>
      <t>640</t>
    </r>
    <r>
      <rPr>
        <sz val="8.5"/>
        <color theme="1"/>
        <rFont val="メイリオ"/>
        <family val="3"/>
        <charset val="128"/>
      </rPr>
      <t xml:space="preserve"> [Ａｈ]</t>
    </r>
    <phoneticPr fontId="1"/>
  </si>
  <si>
    <r>
      <t>鉛蓄電池(</t>
    </r>
    <r>
      <rPr>
        <sz val="9"/>
        <color theme="1"/>
        <rFont val="Meiryo UI"/>
        <family val="3"/>
        <charset val="128"/>
      </rPr>
      <t>ペースト式</t>
    </r>
    <r>
      <rPr>
        <sz val="9"/>
        <color theme="1"/>
        <rFont val="メイリオ"/>
        <family val="3"/>
        <charset val="128"/>
      </rPr>
      <t>)</t>
    </r>
    <rPh sb="9" eb="10">
      <t>シキ</t>
    </rPh>
    <phoneticPr fontId="1"/>
  </si>
  <si>
    <t>アルカリ蓄電池</t>
    <phoneticPr fontId="1"/>
  </si>
  <si>
    <r>
      <t xml:space="preserve">　□(1HR) </t>
    </r>
    <r>
      <rPr>
        <b/>
        <sz val="8.5"/>
        <color theme="1"/>
        <rFont val="メイリオ"/>
        <family val="3"/>
        <charset val="128"/>
      </rPr>
      <t>120</t>
    </r>
    <r>
      <rPr>
        <sz val="8.5"/>
        <color theme="1"/>
        <rFont val="メイリオ"/>
        <family val="3"/>
        <charset val="128"/>
      </rPr>
      <t xml:space="preserve">    </t>
    </r>
    <r>
      <rPr>
        <b/>
        <sz val="8.5"/>
        <color theme="1"/>
        <rFont val="メイリオ"/>
        <family val="3"/>
        <charset val="128"/>
      </rPr>
      <t>150</t>
    </r>
    <r>
      <rPr>
        <sz val="8.5"/>
        <color theme="1"/>
        <rFont val="メイリオ"/>
        <family val="3"/>
        <charset val="128"/>
      </rPr>
      <t xml:space="preserve">    </t>
    </r>
    <r>
      <rPr>
        <b/>
        <sz val="8.5"/>
        <color theme="1"/>
        <rFont val="メイリオ"/>
        <family val="3"/>
        <charset val="128"/>
      </rPr>
      <t>180</t>
    </r>
    <r>
      <rPr>
        <sz val="8.5"/>
        <color theme="1"/>
        <rFont val="メイリオ"/>
        <family val="3"/>
        <charset val="128"/>
      </rPr>
      <t xml:space="preserve">    </t>
    </r>
    <r>
      <rPr>
        <b/>
        <sz val="8.5"/>
        <color theme="1"/>
        <rFont val="メイリオ"/>
        <family val="3"/>
        <charset val="128"/>
      </rPr>
      <t>240</t>
    </r>
    <r>
      <rPr>
        <sz val="8.5"/>
        <color theme="1"/>
        <rFont val="メイリオ"/>
        <family val="3"/>
        <charset val="128"/>
      </rPr>
      <t xml:space="preserve">    </t>
    </r>
    <r>
      <rPr>
        <b/>
        <sz val="8.5"/>
        <color theme="1"/>
        <rFont val="メイリオ"/>
        <family val="3"/>
        <charset val="128"/>
      </rPr>
      <t>300</t>
    </r>
    <r>
      <rPr>
        <sz val="8.5"/>
        <color theme="1"/>
        <rFont val="メイリオ"/>
        <family val="3"/>
        <charset val="128"/>
      </rPr>
      <t xml:space="preserve">    </t>
    </r>
    <r>
      <rPr>
        <b/>
        <sz val="8.5"/>
        <color theme="1"/>
        <rFont val="メイリオ"/>
        <family val="3"/>
        <charset val="128"/>
      </rPr>
      <t>360</t>
    </r>
    <r>
      <rPr>
        <sz val="8.5"/>
        <color theme="1"/>
        <rFont val="メイリオ"/>
        <family val="3"/>
        <charset val="128"/>
      </rPr>
      <t xml:space="preserve">    </t>
    </r>
    <r>
      <rPr>
        <b/>
        <sz val="8.5"/>
        <color theme="1"/>
        <rFont val="メイリオ"/>
        <family val="3"/>
        <charset val="128"/>
      </rPr>
      <t>420</t>
    </r>
    <r>
      <rPr>
        <sz val="8.5"/>
        <color theme="1"/>
        <rFont val="メイリオ"/>
        <family val="3"/>
        <charset val="128"/>
      </rPr>
      <t xml:space="preserve">    </t>
    </r>
    <r>
      <rPr>
        <b/>
        <sz val="8.5"/>
        <color theme="1"/>
        <rFont val="メイリオ"/>
        <family val="3"/>
        <charset val="128"/>
      </rPr>
      <t>480</t>
    </r>
    <r>
      <rPr>
        <sz val="8.5"/>
        <color theme="1"/>
        <rFont val="メイリオ"/>
        <family val="3"/>
        <charset val="128"/>
      </rPr>
      <t xml:space="preserve"> [Ａｈ]</t>
    </r>
    <phoneticPr fontId="1"/>
  </si>
  <si>
    <r>
      <t xml:space="preserve">　□(5HR) </t>
    </r>
    <r>
      <rPr>
        <b/>
        <sz val="8.5"/>
        <color theme="1"/>
        <rFont val="メイリオ"/>
        <family val="3"/>
        <charset val="128"/>
      </rPr>
      <t>100</t>
    </r>
    <r>
      <rPr>
        <sz val="8.5"/>
        <color theme="1"/>
        <rFont val="メイリオ"/>
        <family val="3"/>
        <charset val="128"/>
      </rPr>
      <t xml:space="preserve">    </t>
    </r>
    <r>
      <rPr>
        <b/>
        <sz val="8.5"/>
        <color theme="1"/>
        <rFont val="メイリオ"/>
        <family val="3"/>
        <charset val="128"/>
      </rPr>
      <t>120</t>
    </r>
    <r>
      <rPr>
        <sz val="8.5"/>
        <color theme="1"/>
        <rFont val="メイリオ"/>
        <family val="3"/>
        <charset val="128"/>
      </rPr>
      <t xml:space="preserve">    </t>
    </r>
    <r>
      <rPr>
        <b/>
        <sz val="8.5"/>
        <color theme="1"/>
        <rFont val="メイリオ"/>
        <family val="3"/>
        <charset val="128"/>
      </rPr>
      <t>150</t>
    </r>
    <r>
      <rPr>
        <sz val="8.5"/>
        <color theme="1"/>
        <rFont val="メイリオ"/>
        <family val="3"/>
        <charset val="128"/>
      </rPr>
      <t xml:space="preserve">    </t>
    </r>
    <r>
      <rPr>
        <b/>
        <sz val="8.5"/>
        <color theme="1"/>
        <rFont val="メイリオ"/>
        <family val="3"/>
        <charset val="128"/>
      </rPr>
      <t>200</t>
    </r>
    <r>
      <rPr>
        <sz val="8.5"/>
        <color theme="1"/>
        <rFont val="メイリオ"/>
        <family val="3"/>
        <charset val="128"/>
      </rPr>
      <t xml:space="preserve">    </t>
    </r>
    <r>
      <rPr>
        <b/>
        <sz val="8.5"/>
        <color theme="1"/>
        <rFont val="メイリオ"/>
        <family val="3"/>
        <charset val="128"/>
      </rPr>
      <t>250</t>
    </r>
    <r>
      <rPr>
        <sz val="8.5"/>
        <color theme="1"/>
        <rFont val="メイリオ"/>
        <family val="3"/>
        <charset val="128"/>
      </rPr>
      <t xml:space="preserve">    </t>
    </r>
    <r>
      <rPr>
        <b/>
        <sz val="8.5"/>
        <color theme="1"/>
        <rFont val="メイリオ"/>
        <family val="3"/>
        <charset val="128"/>
      </rPr>
      <t>300</t>
    </r>
    <r>
      <rPr>
        <sz val="8.5"/>
        <color theme="1"/>
        <rFont val="メイリオ"/>
        <family val="3"/>
        <charset val="128"/>
      </rPr>
      <t xml:space="preserve">    </t>
    </r>
    <r>
      <rPr>
        <b/>
        <sz val="8.5"/>
        <color theme="1"/>
        <rFont val="メイリオ"/>
        <family val="3"/>
        <charset val="128"/>
      </rPr>
      <t>350</t>
    </r>
    <r>
      <rPr>
        <sz val="8.5"/>
        <color theme="1"/>
        <rFont val="メイリオ"/>
        <family val="3"/>
        <charset val="128"/>
      </rPr>
      <t xml:space="preserve">    </t>
    </r>
    <r>
      <rPr>
        <b/>
        <sz val="8.5"/>
        <color theme="1"/>
        <rFont val="メイリオ"/>
        <family val="3"/>
        <charset val="128"/>
      </rPr>
      <t>400</t>
    </r>
    <r>
      <rPr>
        <sz val="8.5"/>
        <color theme="1"/>
        <rFont val="メイリオ"/>
        <family val="3"/>
        <charset val="128"/>
      </rPr>
      <t xml:space="preserve">    </t>
    </r>
    <r>
      <rPr>
        <b/>
        <sz val="8.5"/>
        <color theme="1"/>
        <rFont val="メイリオ"/>
        <family val="3"/>
        <charset val="128"/>
      </rPr>
      <t>450</t>
    </r>
    <r>
      <rPr>
        <sz val="8.5"/>
        <color theme="1"/>
        <rFont val="メイリオ"/>
        <family val="3"/>
        <charset val="128"/>
      </rPr>
      <t xml:space="preserve">    </t>
    </r>
    <r>
      <rPr>
        <b/>
        <sz val="8.5"/>
        <color theme="1"/>
        <rFont val="メイリオ"/>
        <family val="3"/>
        <charset val="128"/>
      </rPr>
      <t>500</t>
    </r>
    <r>
      <rPr>
        <sz val="8.5"/>
        <color theme="1"/>
        <rFont val="メイリオ"/>
        <family val="3"/>
        <charset val="128"/>
      </rPr>
      <t xml:space="preserve">    </t>
    </r>
    <r>
      <rPr>
        <b/>
        <sz val="8.5"/>
        <color theme="1"/>
        <rFont val="メイリオ"/>
        <family val="3"/>
        <charset val="128"/>
      </rPr>
      <t>600</t>
    </r>
    <r>
      <rPr>
        <sz val="8.5"/>
        <color theme="1"/>
        <rFont val="メイリオ"/>
        <family val="3"/>
        <charset val="128"/>
      </rPr>
      <t xml:space="preserve"> [Ａｈ]</t>
    </r>
    <phoneticPr fontId="1"/>
  </si>
  <si>
    <t>燃 料 電 池</t>
    <phoneticPr fontId="1"/>
  </si>
  <si>
    <t>　■固体高分子形(PEFC)　　■りん酸形(PAFC)　　■溶融炭酸塩形(MCFC)　　■固体酸化物形(SOFC)</t>
    <phoneticPr fontId="1"/>
  </si>
  <si>
    <r>
      <t xml:space="preserve">　■アルカリ電解質形(AFC)　　■直接形(DFC)      </t>
    </r>
    <r>
      <rPr>
        <b/>
        <sz val="6"/>
        <color theme="1"/>
        <rFont val="メイリオ"/>
        <family val="3"/>
        <charset val="128"/>
      </rPr>
      <t xml:space="preserve"> </t>
    </r>
    <r>
      <rPr>
        <b/>
        <sz val="8.5"/>
        <color theme="1"/>
        <rFont val="メイリオ"/>
        <family val="3"/>
        <charset val="128"/>
      </rPr>
      <t>■バイオ</t>
    </r>
    <phoneticPr fontId="1"/>
  </si>
  <si>
    <t>二次電池充電装置</t>
    <phoneticPr fontId="1"/>
  </si>
  <si>
    <t>　　　　　　　 には、蓄電池設備から電源供給する方式。　</t>
    <phoneticPr fontId="1"/>
  </si>
  <si>
    <t>　□ 浮動充電：蓄電池設備本体の自己放電や、常時使用している直流電源の供給を、交流入力電源から負担し、停電時や大電流。使用時</t>
    <phoneticPr fontId="1"/>
  </si>
  <si>
    <t>　　　　　　　 に、定期的に行う充電方式で、６個月毎（メーカ毎に推奨値がる）に行い電源の品質低下を防止する。</t>
    <phoneticPr fontId="1"/>
  </si>
  <si>
    <t>　□ 均等充電：均等充電方式は、蓄電池設備の放電や充電を繰り返した際に起きる蓄電池容量のばらつき、電圧のばらつきを補正するため</t>
    <phoneticPr fontId="1"/>
  </si>
  <si>
    <t>　□ トリクル充電：トリクル充電方式は浮動充電と概要は変わらず、蓄電池に微小電流を流して充電を続け、負荷を使用し続けることので</t>
    <phoneticPr fontId="1"/>
  </si>
  <si>
    <t>　　　　　　　　　 きる充電方式。</t>
    <phoneticPr fontId="1"/>
  </si>
  <si>
    <t>負荷電圧補償装置</t>
    <phoneticPr fontId="1"/>
  </si>
  <si>
    <r>
      <t xml:space="preserve">　◎ </t>
    </r>
    <r>
      <rPr>
        <sz val="8.5"/>
        <color theme="1"/>
        <rFont val="Meiryo UI"/>
        <family val="3"/>
        <charset val="128"/>
      </rPr>
      <t>シリコン・ドロッパー</t>
    </r>
    <r>
      <rPr>
        <sz val="8.5"/>
        <color theme="1"/>
        <rFont val="メイリオ"/>
        <family val="3"/>
        <charset val="128"/>
      </rPr>
      <t>（電圧の±</t>
    </r>
    <r>
      <rPr>
        <b/>
        <sz val="8.5"/>
        <color theme="1"/>
        <rFont val="メイリオ"/>
        <family val="3"/>
        <charset val="128"/>
      </rPr>
      <t xml:space="preserve">10 </t>
    </r>
    <r>
      <rPr>
        <sz val="8.5"/>
        <color theme="1"/>
        <rFont val="メイリオ"/>
        <family val="3"/>
        <charset val="128"/>
      </rPr>
      <t xml:space="preserve">％程度）　　◎ </t>
    </r>
    <r>
      <rPr>
        <sz val="8.5"/>
        <color theme="1"/>
        <rFont val="Meiryo UI"/>
        <family val="3"/>
        <charset val="128"/>
      </rPr>
      <t>トランジスタ</t>
    </r>
    <r>
      <rPr>
        <sz val="8.5"/>
        <color theme="1"/>
        <rFont val="メイリオ"/>
        <family val="3"/>
        <charset val="128"/>
      </rPr>
      <t>方式（電圧の±</t>
    </r>
    <r>
      <rPr>
        <b/>
        <sz val="8.5"/>
        <color theme="1"/>
        <rFont val="メイリオ"/>
        <family val="3"/>
        <charset val="128"/>
      </rPr>
      <t>5</t>
    </r>
    <r>
      <rPr>
        <sz val="8.5"/>
        <color theme="1"/>
        <rFont val="メイリオ"/>
        <family val="3"/>
        <charset val="128"/>
      </rPr>
      <t>％程度）</t>
    </r>
    <phoneticPr fontId="1"/>
  </si>
  <si>
    <t>蓄電池の容量計算</t>
    <phoneticPr fontId="1"/>
  </si>
  <si>
    <r>
      <t>　</t>
    </r>
    <r>
      <rPr>
        <sz val="8.5"/>
        <color theme="1"/>
        <rFont val="HGP明朝B"/>
        <family val="1"/>
        <charset val="128"/>
      </rPr>
      <t>Ｃ＝（１／Ｌ）×｛Ｋ</t>
    </r>
    <r>
      <rPr>
        <vertAlign val="subscript"/>
        <sz val="9"/>
        <color theme="1"/>
        <rFont val="HGP明朝B"/>
        <family val="1"/>
        <charset val="128"/>
      </rPr>
      <t>１</t>
    </r>
    <r>
      <rPr>
        <sz val="8.5"/>
        <color theme="1"/>
        <rFont val="HGP明朝B"/>
        <family val="1"/>
        <charset val="128"/>
      </rPr>
      <t xml:space="preserve"> Ｉ</t>
    </r>
    <r>
      <rPr>
        <vertAlign val="subscript"/>
        <sz val="9"/>
        <color theme="1"/>
        <rFont val="HGP明朝B"/>
        <family val="1"/>
        <charset val="128"/>
      </rPr>
      <t>１</t>
    </r>
    <r>
      <rPr>
        <sz val="8.5"/>
        <color theme="1"/>
        <rFont val="HGP明朝B"/>
        <family val="1"/>
        <charset val="128"/>
      </rPr>
      <t>＋Ｋ</t>
    </r>
    <r>
      <rPr>
        <vertAlign val="subscript"/>
        <sz val="9"/>
        <color theme="1"/>
        <rFont val="HGP明朝B"/>
        <family val="1"/>
        <charset val="128"/>
      </rPr>
      <t>２</t>
    </r>
    <r>
      <rPr>
        <sz val="8.5"/>
        <color theme="1"/>
        <rFont val="HGP明朝B"/>
        <family val="1"/>
        <charset val="128"/>
      </rPr>
      <t xml:space="preserve"> （Ｉ</t>
    </r>
    <r>
      <rPr>
        <vertAlign val="subscript"/>
        <sz val="9"/>
        <color theme="1"/>
        <rFont val="HGP明朝B"/>
        <family val="1"/>
        <charset val="128"/>
      </rPr>
      <t>２</t>
    </r>
    <r>
      <rPr>
        <sz val="8.5"/>
        <color theme="1"/>
        <rFont val="HGP明朝B"/>
        <family val="1"/>
        <charset val="128"/>
      </rPr>
      <t>－Ｉ</t>
    </r>
    <r>
      <rPr>
        <vertAlign val="subscript"/>
        <sz val="9"/>
        <color theme="1"/>
        <rFont val="HGP明朝B"/>
        <family val="1"/>
        <charset val="128"/>
      </rPr>
      <t>１</t>
    </r>
    <r>
      <rPr>
        <sz val="8.5"/>
        <color theme="1"/>
        <rFont val="HGP明朝B"/>
        <family val="1"/>
        <charset val="128"/>
      </rPr>
      <t>）＋Ｋ</t>
    </r>
    <r>
      <rPr>
        <vertAlign val="subscript"/>
        <sz val="9"/>
        <color theme="1"/>
        <rFont val="HGP明朝B"/>
        <family val="1"/>
        <charset val="128"/>
      </rPr>
      <t>３</t>
    </r>
    <r>
      <rPr>
        <sz val="8.5"/>
        <color theme="1"/>
        <rFont val="HGP明朝B"/>
        <family val="1"/>
        <charset val="128"/>
      </rPr>
      <t xml:space="preserve"> （Ｉ</t>
    </r>
    <r>
      <rPr>
        <vertAlign val="subscript"/>
        <sz val="9"/>
        <color theme="1"/>
        <rFont val="HGP明朝B"/>
        <family val="1"/>
        <charset val="128"/>
      </rPr>
      <t>３</t>
    </r>
    <r>
      <rPr>
        <sz val="8.5"/>
        <color theme="1"/>
        <rFont val="HGP明朝B"/>
        <family val="1"/>
        <charset val="128"/>
      </rPr>
      <t>－Ｉ</t>
    </r>
    <r>
      <rPr>
        <vertAlign val="subscript"/>
        <sz val="9"/>
        <color theme="1"/>
        <rFont val="HGP明朝B"/>
        <family val="1"/>
        <charset val="128"/>
      </rPr>
      <t>２</t>
    </r>
    <r>
      <rPr>
        <sz val="8.5"/>
        <color theme="1"/>
        <rFont val="HGP明朝B"/>
        <family val="1"/>
        <charset val="128"/>
      </rPr>
      <t>）＋ ‥‥‥｝</t>
    </r>
    <phoneticPr fontId="1"/>
  </si>
  <si>
    <t>　　　Ｃ：２５℃における定格放電率換算容量［Ａｈ］</t>
    <phoneticPr fontId="1"/>
  </si>
  <si>
    <t>　　　Ｌ：保守率（０.８）</t>
    <phoneticPr fontId="1"/>
  </si>
  <si>
    <t>　　　Ｋ：容量換算寺間</t>
    <phoneticPr fontId="1"/>
  </si>
  <si>
    <t>　　　Ｉ：放電電流［Ａ］</t>
    <phoneticPr fontId="1"/>
  </si>
  <si>
    <t>　　　右図の時間経過に伴い放電電流[Ａ]が減少する場合は、</t>
    <phoneticPr fontId="1"/>
  </si>
  <si>
    <t>　　　電流が減少するＡ点及びＢ点までに必要な容量ＣＡ，</t>
    <phoneticPr fontId="1"/>
  </si>
  <si>
    <t>　　　ＣＢを求め、その最大の値をＣ[Ａｈ]とする。</t>
    <phoneticPr fontId="1"/>
  </si>
  <si>
    <r>
      <t xml:space="preserve"> </t>
    </r>
    <r>
      <rPr>
        <sz val="11"/>
        <color rgb="FFFF0000"/>
        <rFont val="HG明朝B"/>
        <family val="1"/>
        <charset val="128"/>
      </rPr>
      <t>12</t>
    </r>
    <r>
      <rPr>
        <sz val="11"/>
        <color theme="1"/>
        <rFont val="HG明朝B"/>
        <family val="1"/>
        <charset val="128"/>
      </rPr>
      <t xml:space="preserve"> UPS電源装置</t>
    </r>
    <rPh sb="7" eb="9">
      <t>デンゲン</t>
    </rPh>
    <rPh sb="9" eb="11">
      <t>ソウチ</t>
    </rPh>
    <phoneticPr fontId="1"/>
  </si>
  <si>
    <r>
      <t xml:space="preserve"> </t>
    </r>
    <r>
      <rPr>
        <sz val="10"/>
        <color rgb="FFFF0000"/>
        <rFont val="HG明朝B"/>
        <family val="1"/>
        <charset val="128"/>
      </rPr>
      <t>12</t>
    </r>
    <r>
      <rPr>
        <sz val="10"/>
        <color theme="1"/>
        <rFont val="HG明朝B"/>
        <family val="1"/>
        <charset val="128"/>
      </rPr>
      <t xml:space="preserve"> UPS電源装置</t>
    </r>
    <phoneticPr fontId="1"/>
  </si>
  <si>
    <t>無停電電源装置</t>
    <phoneticPr fontId="1"/>
  </si>
  <si>
    <t>　■入力電源に停電などの異常が発生しても一定時間は停電することなく電力を供給し続ける電源装置で、一定時間を超える停電には非常</t>
    <phoneticPr fontId="1"/>
  </si>
  <si>
    <r>
      <t>　　</t>
    </r>
    <r>
      <rPr>
        <sz val="1"/>
        <color theme="1"/>
        <rFont val="メイリオ"/>
        <family val="3"/>
        <charset val="128"/>
      </rPr>
      <t xml:space="preserve"> </t>
    </r>
    <r>
      <rPr>
        <sz val="8.5"/>
        <color theme="1"/>
        <rFont val="メイリオ"/>
        <family val="3"/>
        <charset val="128"/>
      </rPr>
      <t>用発電機を併用したり、安全にコンピューターなどを終了させる機能を併用するのが一般的である。</t>
    </r>
    <phoneticPr fontId="1"/>
  </si>
  <si>
    <r>
      <t xml:space="preserve">　　一般に </t>
    </r>
    <r>
      <rPr>
        <sz val="8.5"/>
        <color theme="1"/>
        <rFont val="HGP明朝B"/>
        <family val="1"/>
        <charset val="128"/>
      </rPr>
      <t>ＵＰＳ</t>
    </r>
    <r>
      <rPr>
        <sz val="8.5"/>
        <color theme="1"/>
        <rFont val="メイリオ"/>
        <family val="3"/>
        <charset val="128"/>
      </rPr>
      <t xml:space="preserve"> (</t>
    </r>
    <r>
      <rPr>
        <b/>
        <sz val="9"/>
        <color theme="1"/>
        <rFont val="Times New Roman"/>
        <family val="1"/>
      </rPr>
      <t>U</t>
    </r>
    <r>
      <rPr>
        <sz val="9"/>
        <color theme="1"/>
        <rFont val="Times New Roman"/>
        <family val="1"/>
      </rPr>
      <t xml:space="preserve">ninterruptible </t>
    </r>
    <r>
      <rPr>
        <b/>
        <sz val="9"/>
        <color theme="1"/>
        <rFont val="Times New Roman"/>
        <family val="1"/>
      </rPr>
      <t>P</t>
    </r>
    <r>
      <rPr>
        <sz val="9"/>
        <color theme="1"/>
        <rFont val="Times New Roman"/>
        <family val="1"/>
      </rPr>
      <t xml:space="preserve">ower </t>
    </r>
    <r>
      <rPr>
        <b/>
        <sz val="9"/>
        <color theme="1"/>
        <rFont val="Times New Roman"/>
        <family val="1"/>
      </rPr>
      <t>S</t>
    </r>
    <r>
      <rPr>
        <sz val="9"/>
        <color theme="1"/>
        <rFont val="Times New Roman"/>
        <family val="1"/>
      </rPr>
      <t>upply</t>
    </r>
    <r>
      <rPr>
        <sz val="8.5"/>
        <color theme="1"/>
        <rFont val="メイリオ"/>
        <family val="3"/>
        <charset val="128"/>
      </rPr>
      <t>) と呼ばれ、交流出力のものと直流出力のものがある。日本では､かって交流の安定化電源</t>
    </r>
    <phoneticPr fontId="1"/>
  </si>
  <si>
    <r>
      <t xml:space="preserve">　　として利用されることが多かったので交流出力のものを可変電圧可変周波数 </t>
    </r>
    <r>
      <rPr>
        <sz val="8.5"/>
        <color theme="1"/>
        <rFont val="HGP明朝B"/>
        <family val="1"/>
        <charset val="128"/>
      </rPr>
      <t>ＣＶＣＦ</t>
    </r>
    <r>
      <rPr>
        <sz val="8.5"/>
        <color theme="1"/>
        <rFont val="メイリオ"/>
        <family val="3"/>
        <charset val="128"/>
      </rPr>
      <t xml:space="preserve"> (</t>
    </r>
    <r>
      <rPr>
        <b/>
        <sz val="9"/>
        <color theme="1"/>
        <rFont val="Times New Roman"/>
        <family val="1"/>
      </rPr>
      <t>C</t>
    </r>
    <r>
      <rPr>
        <sz val="9"/>
        <color theme="1"/>
        <rFont val="Times New Roman"/>
        <family val="1"/>
      </rPr>
      <t xml:space="preserve">onstant </t>
    </r>
    <r>
      <rPr>
        <b/>
        <sz val="9"/>
        <color theme="1"/>
        <rFont val="Times New Roman"/>
        <family val="1"/>
      </rPr>
      <t>V</t>
    </r>
    <r>
      <rPr>
        <sz val="9"/>
        <color theme="1"/>
        <rFont val="Times New Roman"/>
        <family val="1"/>
      </rPr>
      <t xml:space="preserve">oltage </t>
    </r>
    <r>
      <rPr>
        <b/>
        <sz val="9"/>
        <color theme="1"/>
        <rFont val="Times New Roman"/>
        <family val="1"/>
      </rPr>
      <t>C</t>
    </r>
    <r>
      <rPr>
        <sz val="9"/>
        <color theme="1"/>
        <rFont val="Times New Roman"/>
        <family val="1"/>
      </rPr>
      <t xml:space="preserve">onstant </t>
    </r>
    <r>
      <rPr>
        <b/>
        <sz val="9"/>
        <color theme="1"/>
        <rFont val="Times New Roman"/>
        <family val="1"/>
      </rPr>
      <t>F</t>
    </r>
    <r>
      <rPr>
        <sz val="9"/>
        <color theme="1"/>
        <rFont val="Times New Roman"/>
        <family val="1"/>
      </rPr>
      <t>requency</t>
    </r>
    <r>
      <rPr>
        <sz val="8.5"/>
        <color theme="1"/>
        <rFont val="Times New Roman"/>
        <family val="1"/>
      </rPr>
      <t xml:space="preserve">) </t>
    </r>
    <r>
      <rPr>
        <sz val="8.5"/>
        <color theme="1"/>
        <rFont val="メイリオ"/>
        <family val="3"/>
        <charset val="128"/>
      </rPr>
      <t>と言う。</t>
    </r>
    <phoneticPr fontId="1"/>
  </si>
  <si>
    <t>回路方式</t>
    <phoneticPr fontId="1"/>
  </si>
  <si>
    <t>　■常時インバータ給電方式：商用同期（商用電源を整流器で直流に変換し、二次電池をトリクル充電しながら常時商用電源に同期した</t>
    <phoneticPr fontId="1"/>
  </si>
  <si>
    <r>
      <t>　　交流を定電圧定周波数制御インバータで発生させるもの）と商用非同期（商用電源を整流器で直流に変換し、電気二重層</t>
    </r>
    <r>
      <rPr>
        <sz val="8.5"/>
        <color theme="1"/>
        <rFont val="Meiryo UI"/>
        <family val="3"/>
        <charset val="128"/>
      </rPr>
      <t>コンデンサを</t>
    </r>
    <phoneticPr fontId="1"/>
  </si>
  <si>
    <r>
      <t>　　</t>
    </r>
    <r>
      <rPr>
        <sz val="8.5"/>
        <color theme="1"/>
        <rFont val="Meiryo UI"/>
        <family val="3"/>
        <charset val="128"/>
      </rPr>
      <t>トリクル</t>
    </r>
    <r>
      <rPr>
        <sz val="8.5"/>
        <color theme="1"/>
        <rFont val="メイリオ"/>
        <family val="3"/>
        <charset val="128"/>
      </rPr>
      <t>充電しながら商用電源と無関係に定電圧・定周波数の交流を定電圧定周波数制御</t>
    </r>
    <r>
      <rPr>
        <sz val="8.5"/>
        <color theme="1"/>
        <rFont val="Meiryo UI"/>
        <family val="3"/>
        <charset val="128"/>
      </rPr>
      <t>インバータ</t>
    </r>
    <r>
      <rPr>
        <sz val="8.5"/>
        <color theme="1"/>
        <rFont val="メイリオ"/>
        <family val="3"/>
        <charset val="128"/>
      </rPr>
      <t>で発生させるもの）がある。</t>
    </r>
    <phoneticPr fontId="1"/>
  </si>
  <si>
    <t>　■常時商用給電方式：電圧補償機能付き</t>
    <phoneticPr fontId="1"/>
  </si>
  <si>
    <r>
      <t xml:space="preserve">　　□ </t>
    </r>
    <r>
      <rPr>
        <sz val="8.5"/>
        <color theme="1"/>
        <rFont val="Meiryo UI"/>
        <family val="3"/>
        <charset val="128"/>
      </rPr>
      <t>ラインインタラクティブ</t>
    </r>
    <r>
      <rPr>
        <sz val="8.5"/>
        <color theme="1"/>
        <rFont val="メイリオ"/>
        <family val="3"/>
        <charset val="128"/>
      </rPr>
      <t>方式：負荷時タップ切り替え機能付き変圧器を</t>
    </r>
    <r>
      <rPr>
        <sz val="8.5"/>
        <color theme="1"/>
        <rFont val="Meiryo UI"/>
        <family val="3"/>
        <charset val="128"/>
      </rPr>
      <t>バイパス</t>
    </r>
    <r>
      <rPr>
        <sz val="8.5"/>
        <color theme="1"/>
        <rFont val="メイリオ"/>
        <family val="3"/>
        <charset val="128"/>
      </rPr>
      <t>回路に設置するもの。電圧制御が段階的で、質量も大きく</t>
    </r>
    <phoneticPr fontId="1"/>
  </si>
  <si>
    <t>　　　　　　　　　　　　　　なる。</t>
    <phoneticPr fontId="1"/>
  </si>
  <si>
    <r>
      <t xml:space="preserve">　　□ </t>
    </r>
    <r>
      <rPr>
        <sz val="8.5"/>
        <color theme="1"/>
        <rFont val="Meiryo UI"/>
        <family val="3"/>
        <charset val="128"/>
      </rPr>
      <t>パワーマルチプロセッシング</t>
    </r>
    <r>
      <rPr>
        <sz val="8.5"/>
        <color theme="1"/>
        <rFont val="メイリオ"/>
        <family val="3"/>
        <charset val="128"/>
      </rPr>
      <t>方式：</t>
    </r>
    <r>
      <rPr>
        <sz val="8.5"/>
        <color theme="1"/>
        <rFont val="Meiryo UI"/>
        <family val="3"/>
        <charset val="128"/>
      </rPr>
      <t>インバータ</t>
    </r>
    <r>
      <rPr>
        <sz val="8.5"/>
        <color theme="1"/>
        <rFont val="メイリオ"/>
        <family val="3"/>
        <charset val="128"/>
      </rPr>
      <t>を利用した個別の昇圧回路と降圧回路により電圧補償を行うものである。電圧調整のほか</t>
    </r>
    <phoneticPr fontId="1"/>
  </si>
  <si>
    <t>　　　　　　　　　　　　　　　　 高調波流出・電源ノイズを減らすことが出来る。</t>
    <phoneticPr fontId="1"/>
  </si>
  <si>
    <r>
      <t xml:space="preserve">　　□ </t>
    </r>
    <r>
      <rPr>
        <sz val="8.5"/>
        <color theme="1"/>
        <rFont val="Meiryo UI"/>
        <family val="3"/>
        <charset val="128"/>
      </rPr>
      <t>オフラインスタンバイ</t>
    </r>
    <r>
      <rPr>
        <sz val="8.5"/>
        <color theme="1"/>
        <rFont val="メイリオ"/>
        <family val="3"/>
        <charset val="128"/>
      </rPr>
      <t>方式 ：商用電源が正常なとき、</t>
    </r>
    <r>
      <rPr>
        <sz val="8.5"/>
        <color theme="1"/>
        <rFont val="Meiryo UI"/>
        <family val="3"/>
        <charset val="128"/>
      </rPr>
      <t>バイパス</t>
    </r>
    <r>
      <rPr>
        <sz val="8.5"/>
        <color theme="1"/>
        <rFont val="メイリオ"/>
        <family val="3"/>
        <charset val="128"/>
      </rPr>
      <t>回路で商用電源を負荷に供給しながら商用電源を整流器で直流に変換し、</t>
    </r>
    <phoneticPr fontId="1"/>
  </si>
  <si>
    <r>
      <t xml:space="preserve">　　□ </t>
    </r>
    <r>
      <rPr>
        <sz val="8.5"/>
        <color theme="1"/>
        <rFont val="Meiryo UI"/>
        <family val="3"/>
        <charset val="128"/>
      </rPr>
      <t>デュアルコンバージョン</t>
    </r>
    <r>
      <rPr>
        <sz val="8.5"/>
        <color theme="1"/>
        <rFont val="メイリオ"/>
        <family val="3"/>
        <charset val="128"/>
      </rPr>
      <t>方式 ：負荷への供給回路に並列・直列それぞれの</t>
    </r>
    <r>
      <rPr>
        <sz val="8.5"/>
        <color theme="1"/>
        <rFont val="Meiryo UI"/>
        <family val="3"/>
        <charset val="128"/>
      </rPr>
      <t>コンバータ</t>
    </r>
    <r>
      <rPr>
        <sz val="8.5"/>
        <color theme="1"/>
        <rFont val="メイリオ"/>
        <family val="3"/>
        <charset val="128"/>
      </rPr>
      <t>を接続し電圧補償を行うものである。電圧補償範囲を</t>
    </r>
    <phoneticPr fontId="1"/>
  </si>
  <si>
    <t>　　　　　　　　　　　　　　　大きくすることができる。</t>
    <phoneticPr fontId="1"/>
  </si>
  <si>
    <t>　</t>
    <phoneticPr fontId="1"/>
  </si>
  <si>
    <r>
      <t>　　　　　　　　　　　　　　二次電池や電気二重層</t>
    </r>
    <r>
      <rPr>
        <sz val="8.5"/>
        <color theme="1"/>
        <rFont val="Meiryo UI"/>
        <family val="3"/>
        <charset val="128"/>
      </rPr>
      <t>コンデンサ</t>
    </r>
    <r>
      <rPr>
        <sz val="8.5"/>
        <color theme="1"/>
        <rFont val="メイリオ"/>
        <family val="3"/>
        <charset val="128"/>
      </rPr>
      <t>を</t>
    </r>
    <r>
      <rPr>
        <sz val="8.5"/>
        <color theme="1"/>
        <rFont val="Meiryo UI"/>
        <family val="3"/>
        <charset val="128"/>
      </rPr>
      <t>トリクル</t>
    </r>
    <r>
      <rPr>
        <sz val="8.5"/>
        <color theme="1"/>
        <rFont val="メイリオ"/>
        <family val="3"/>
        <charset val="128"/>
      </rPr>
      <t>充電し、商用電源が停止した場合、開閉器により商用電源からイン</t>
    </r>
    <phoneticPr fontId="1"/>
  </si>
  <si>
    <t>　　　　　　　　　　　　　　バータへ切り替えるものである。</t>
    <phoneticPr fontId="1"/>
  </si>
  <si>
    <t>関連工事ほか</t>
    <phoneticPr fontId="1"/>
  </si>
  <si>
    <t xml:space="preserve"> 蓄電池設備</t>
    <rPh sb="1" eb="4">
      <t>チクデンチ</t>
    </rPh>
    <rPh sb="4" eb="6">
      <t>セツビ</t>
    </rPh>
    <phoneticPr fontId="1"/>
  </si>
  <si>
    <r>
      <t xml:space="preserve"> </t>
    </r>
    <r>
      <rPr>
        <sz val="16"/>
        <color rgb="FF000066"/>
        <rFont val="HGP明朝B"/>
        <family val="1"/>
        <charset val="128"/>
      </rPr>
      <t>ＵＰＳ</t>
    </r>
    <r>
      <rPr>
        <sz val="16"/>
        <color rgb="FF000066"/>
        <rFont val="HG明朝B"/>
        <family val="1"/>
        <charset val="128"/>
      </rPr>
      <t>電源装置</t>
    </r>
    <rPh sb="6" eb="8">
      <t>ソウチデンゲンソウチ</t>
    </rPh>
    <phoneticPr fontId="1"/>
  </si>
  <si>
    <r>
      <t xml:space="preserve"> </t>
    </r>
    <r>
      <rPr>
        <sz val="11"/>
        <color rgb="FFFF0000"/>
        <rFont val="HG明朝B"/>
        <family val="1"/>
        <charset val="128"/>
      </rPr>
      <t>13</t>
    </r>
    <r>
      <rPr>
        <sz val="11"/>
        <color theme="1"/>
        <rFont val="HG明朝B"/>
        <family val="1"/>
        <charset val="128"/>
      </rPr>
      <t xml:space="preserve"> 電力幹線</t>
    </r>
    <rPh sb="4" eb="6">
      <t>デンリョク</t>
    </rPh>
    <rPh sb="6" eb="8">
      <t>カンセン</t>
    </rPh>
    <phoneticPr fontId="1"/>
  </si>
  <si>
    <r>
      <t xml:space="preserve"> </t>
    </r>
    <r>
      <rPr>
        <sz val="10"/>
        <color rgb="FFFF0000"/>
        <rFont val="HG明朝B"/>
        <family val="1"/>
        <charset val="128"/>
      </rPr>
      <t>13</t>
    </r>
    <r>
      <rPr>
        <sz val="10"/>
        <color theme="1"/>
        <rFont val="HG明朝B"/>
        <family val="1"/>
        <charset val="128"/>
      </rPr>
      <t xml:space="preserve"> 電力幹線</t>
    </r>
    <phoneticPr fontId="1"/>
  </si>
  <si>
    <t xml:space="preserve"> 電力幹線</t>
    <phoneticPr fontId="1"/>
  </si>
  <si>
    <t>　　　　　　 電気設備工事 チェック・シート</t>
    <rPh sb="7" eb="9">
      <t>デンキ</t>
    </rPh>
    <rPh sb="9" eb="11">
      <t>セツビ</t>
    </rPh>
    <rPh sb="11" eb="13">
      <t>コウジ</t>
    </rPh>
    <phoneticPr fontId="70"/>
  </si>
  <si>
    <t>Ver 1.0  2010.03/12
Ver 1.1  2010.03.22</t>
    <phoneticPr fontId="70"/>
  </si>
  <si>
    <t>工　事　項　目　　</t>
    <rPh sb="0" eb="1">
      <t>コウ</t>
    </rPh>
    <rPh sb="2" eb="3">
      <t>コト</t>
    </rPh>
    <rPh sb="4" eb="5">
      <t>コウ</t>
    </rPh>
    <rPh sb="6" eb="7">
      <t>メ</t>
    </rPh>
    <phoneticPr fontId="70"/>
  </si>
  <si>
    <t>選　択</t>
    <rPh sb="0" eb="1">
      <t>セン</t>
    </rPh>
    <rPh sb="2" eb="3">
      <t>タク</t>
    </rPh>
    <phoneticPr fontId="70"/>
  </si>
  <si>
    <t>チ ェ ッ ク－１　　</t>
    <phoneticPr fontId="70"/>
  </si>
  <si>
    <t xml:space="preserve">チ ェ ッ ク－２    </t>
    <phoneticPr fontId="70"/>
  </si>
  <si>
    <t>北海道電力</t>
    <rPh sb="0" eb="3">
      <t>ホッカイドウ</t>
    </rPh>
    <rPh sb="3" eb="5">
      <t>デンリョク</t>
    </rPh>
    <phoneticPr fontId="70"/>
  </si>
  <si>
    <t>http://www.hepco.co.jp/</t>
    <phoneticPr fontId="70"/>
  </si>
  <si>
    <t>東北電力</t>
    <rPh sb="0" eb="2">
      <t>トウホク</t>
    </rPh>
    <rPh sb="2" eb="4">
      <t>デンリョク</t>
    </rPh>
    <phoneticPr fontId="70"/>
  </si>
  <si>
    <t>http://www.tohoku-epco.co.jp/</t>
    <phoneticPr fontId="70"/>
  </si>
  <si>
    <t xml:space="preserve"> 1-低圧引込</t>
    <rPh sb="3" eb="5">
      <t>テイアツ</t>
    </rPh>
    <rPh sb="5" eb="7">
      <t>ヒキコミ</t>
    </rPh>
    <phoneticPr fontId="70"/>
  </si>
  <si>
    <t>14-生産動力</t>
    <rPh sb="3" eb="5">
      <t>セイサン</t>
    </rPh>
    <rPh sb="5" eb="7">
      <t>ドウリョク</t>
    </rPh>
    <phoneticPr fontId="70"/>
  </si>
  <si>
    <t>01.電力引込</t>
    <rPh sb="3" eb="5">
      <t>デンリョク</t>
    </rPh>
    <rPh sb="5" eb="7">
      <t>ヒキコミ</t>
    </rPh>
    <phoneticPr fontId="70"/>
  </si>
  <si>
    <t xml:space="preserve"> 3-特高引込</t>
    <rPh sb="3" eb="5">
      <t>トッコウ</t>
    </rPh>
    <rPh sb="5" eb="7">
      <t>ヒキコミ</t>
    </rPh>
    <phoneticPr fontId="70"/>
  </si>
  <si>
    <t>東京電力</t>
    <rPh sb="0" eb="2">
      <t>トウキョウ</t>
    </rPh>
    <rPh sb="2" eb="4">
      <t>デンリョク</t>
    </rPh>
    <phoneticPr fontId="70"/>
  </si>
  <si>
    <t>http://www.tepco.co.jp/</t>
    <phoneticPr fontId="70"/>
  </si>
  <si>
    <t xml:space="preserve"> 2-高圧引込</t>
    <rPh sb="3" eb="5">
      <t>コウアツ</t>
    </rPh>
    <rPh sb="5" eb="7">
      <t>ヒキコミ</t>
    </rPh>
    <phoneticPr fontId="70"/>
  </si>
  <si>
    <t>15-熱源動力</t>
    <rPh sb="3" eb="5">
      <t>ネツゲン</t>
    </rPh>
    <rPh sb="5" eb="7">
      <t>ドウリョク</t>
    </rPh>
    <phoneticPr fontId="70"/>
  </si>
  <si>
    <t>中部電力</t>
    <rPh sb="0" eb="2">
      <t>チュウブ</t>
    </rPh>
    <rPh sb="2" eb="4">
      <t>デンリョク</t>
    </rPh>
    <phoneticPr fontId="70"/>
  </si>
  <si>
    <t>http://www.chuden.co.jp/</t>
    <phoneticPr fontId="70"/>
  </si>
  <si>
    <t>16-換気動力</t>
    <rPh sb="3" eb="5">
      <t>カンキ</t>
    </rPh>
    <rPh sb="5" eb="7">
      <t>ドウリョク</t>
    </rPh>
    <phoneticPr fontId="70"/>
  </si>
  <si>
    <t>北陸電力</t>
    <rPh sb="0" eb="2">
      <t>ホクリク</t>
    </rPh>
    <rPh sb="2" eb="4">
      <t>デンリョク</t>
    </rPh>
    <phoneticPr fontId="70"/>
  </si>
  <si>
    <t>http://www.rikuden.co.jp/</t>
    <phoneticPr fontId="70"/>
  </si>
  <si>
    <t>17-衛生動力</t>
    <rPh sb="3" eb="5">
      <t>エイセイ</t>
    </rPh>
    <rPh sb="5" eb="7">
      <t>ドウリョク</t>
    </rPh>
    <phoneticPr fontId="70"/>
  </si>
  <si>
    <t>02.受変電設備</t>
    <rPh sb="3" eb="4">
      <t>ジュ</t>
    </rPh>
    <rPh sb="4" eb="6">
      <t>ヘンデン</t>
    </rPh>
    <rPh sb="6" eb="8">
      <t>セツビ</t>
    </rPh>
    <phoneticPr fontId="70"/>
  </si>
  <si>
    <t>関西電力</t>
    <rPh sb="0" eb="2">
      <t>カンサイ</t>
    </rPh>
    <rPh sb="2" eb="4">
      <t>デンリョク</t>
    </rPh>
    <phoneticPr fontId="70"/>
  </si>
  <si>
    <t>http://www.kepco.co.jp/</t>
    <phoneticPr fontId="70"/>
  </si>
  <si>
    <t>18-建築動力</t>
    <rPh sb="3" eb="5">
      <t>ケンチク</t>
    </rPh>
    <rPh sb="5" eb="7">
      <t>ドウリョク</t>
    </rPh>
    <phoneticPr fontId="70"/>
  </si>
  <si>
    <t>中国電力</t>
    <rPh sb="0" eb="2">
      <t>チュウゴク</t>
    </rPh>
    <rPh sb="2" eb="4">
      <t>デンリョク</t>
    </rPh>
    <phoneticPr fontId="70"/>
  </si>
  <si>
    <t>http://www.energia.co.jp/</t>
    <phoneticPr fontId="70"/>
  </si>
  <si>
    <t xml:space="preserve"> 4-高低圧盤</t>
    <rPh sb="3" eb="5">
      <t>コウテイ</t>
    </rPh>
    <rPh sb="5" eb="6">
      <t>アツ</t>
    </rPh>
    <rPh sb="6" eb="7">
      <t>バン</t>
    </rPh>
    <phoneticPr fontId="70"/>
  </si>
  <si>
    <t>19-防災動力</t>
    <rPh sb="3" eb="5">
      <t>ボウサイ</t>
    </rPh>
    <rPh sb="5" eb="7">
      <t>ドウリョク</t>
    </rPh>
    <phoneticPr fontId="70"/>
  </si>
  <si>
    <t>四国電力</t>
    <rPh sb="0" eb="2">
      <t>シコク</t>
    </rPh>
    <rPh sb="2" eb="4">
      <t>デンリョク</t>
    </rPh>
    <phoneticPr fontId="70"/>
  </si>
  <si>
    <t>http://www.yonden.co.jp/</t>
    <phoneticPr fontId="70"/>
  </si>
  <si>
    <t xml:space="preserve"> 5-高圧機器</t>
    <rPh sb="3" eb="5">
      <t>コウアツ</t>
    </rPh>
    <rPh sb="5" eb="7">
      <t>キキ</t>
    </rPh>
    <phoneticPr fontId="70"/>
  </si>
  <si>
    <t>九州電力</t>
    <rPh sb="0" eb="2">
      <t>キュウシュウ</t>
    </rPh>
    <rPh sb="2" eb="4">
      <t>デンリョク</t>
    </rPh>
    <phoneticPr fontId="70"/>
  </si>
  <si>
    <t>http://www.kyuden.co.jp/</t>
    <phoneticPr fontId="70"/>
  </si>
  <si>
    <t>03.発電機設備</t>
    <rPh sb="3" eb="6">
      <t>ハツデンキ</t>
    </rPh>
    <rPh sb="6" eb="8">
      <t>セツビ</t>
    </rPh>
    <phoneticPr fontId="70"/>
  </si>
  <si>
    <t xml:space="preserve"> 8-発電機設備</t>
    <rPh sb="3" eb="6">
      <t>ハツデンキ</t>
    </rPh>
    <rPh sb="6" eb="8">
      <t>セツビ</t>
    </rPh>
    <phoneticPr fontId="70"/>
  </si>
  <si>
    <t>沖縄電力</t>
    <rPh sb="0" eb="2">
      <t>オキナワ</t>
    </rPh>
    <rPh sb="2" eb="4">
      <t>デンリョク</t>
    </rPh>
    <phoneticPr fontId="70"/>
  </si>
  <si>
    <t>http://www.okiden.co.jp/</t>
    <phoneticPr fontId="70"/>
  </si>
  <si>
    <t>12-電力幹線</t>
    <rPh sb="3" eb="5">
      <t>デンリョク</t>
    </rPh>
    <rPh sb="5" eb="7">
      <t>カンセン</t>
    </rPh>
    <phoneticPr fontId="70"/>
  </si>
  <si>
    <t>13-接地幹線</t>
    <rPh sb="3" eb="5">
      <t>セッチ</t>
    </rPh>
    <rPh sb="5" eb="7">
      <t>カンセン</t>
    </rPh>
    <phoneticPr fontId="70"/>
  </si>
  <si>
    <t>04.蓄電池設備</t>
    <rPh sb="3" eb="6">
      <t>チクデンチ</t>
    </rPh>
    <rPh sb="6" eb="8">
      <t>セツビ</t>
    </rPh>
    <phoneticPr fontId="70"/>
  </si>
  <si>
    <t xml:space="preserve"> 9-太陽光発電</t>
    <rPh sb="3" eb="6">
      <t>タイヨウコウ</t>
    </rPh>
    <rPh sb="6" eb="8">
      <t>ハツデン</t>
    </rPh>
    <phoneticPr fontId="70"/>
  </si>
  <si>
    <t>20-器具取付</t>
    <rPh sb="3" eb="5">
      <t>キグ</t>
    </rPh>
    <rPh sb="5" eb="7">
      <t>トリツケ</t>
    </rPh>
    <phoneticPr fontId="70"/>
  </si>
  <si>
    <t>05.低圧幹線設備</t>
    <rPh sb="3" eb="5">
      <t>テイアツ</t>
    </rPh>
    <rPh sb="5" eb="7">
      <t>カンセン</t>
    </rPh>
    <rPh sb="7" eb="9">
      <t>セツビ</t>
    </rPh>
    <phoneticPr fontId="70"/>
  </si>
  <si>
    <t xml:space="preserve">   その他</t>
    <rPh sb="5" eb="6">
      <t>タ</t>
    </rPh>
    <phoneticPr fontId="70"/>
  </si>
  <si>
    <t>21-配管配線</t>
    <rPh sb="3" eb="5">
      <t>ハイカン</t>
    </rPh>
    <rPh sb="5" eb="7">
      <t>ハイセン</t>
    </rPh>
    <phoneticPr fontId="70"/>
  </si>
  <si>
    <t>22-照明制御</t>
    <rPh sb="3" eb="5">
      <t>ショウメイ</t>
    </rPh>
    <rPh sb="5" eb="7">
      <t>セイギョ</t>
    </rPh>
    <phoneticPr fontId="70"/>
  </si>
  <si>
    <t>23-防爆工事</t>
    <rPh sb="3" eb="5">
      <t>ボウバク</t>
    </rPh>
    <rPh sb="5" eb="7">
      <t>コウジ</t>
    </rPh>
    <phoneticPr fontId="70"/>
  </si>
  <si>
    <t>06.動力配線</t>
    <rPh sb="3" eb="5">
      <t>ドウリョク</t>
    </rPh>
    <rPh sb="5" eb="7">
      <t>ハイセン</t>
    </rPh>
    <phoneticPr fontId="70"/>
  </si>
  <si>
    <t>10-蓄電池</t>
    <rPh sb="3" eb="6">
      <t>チクデンチ</t>
    </rPh>
    <phoneticPr fontId="70"/>
  </si>
  <si>
    <t>11-ＵＰＳ</t>
    <phoneticPr fontId="70"/>
  </si>
  <si>
    <t>24-器具取付</t>
    <rPh sb="3" eb="5">
      <t>キグ</t>
    </rPh>
    <rPh sb="5" eb="7">
      <t>トリツケ</t>
    </rPh>
    <phoneticPr fontId="70"/>
  </si>
  <si>
    <t>07.一般照明設備</t>
    <rPh sb="3" eb="5">
      <t>イッパン</t>
    </rPh>
    <rPh sb="5" eb="7">
      <t>ショウメイ</t>
    </rPh>
    <rPh sb="7" eb="9">
      <t>セツビ</t>
    </rPh>
    <phoneticPr fontId="70"/>
  </si>
  <si>
    <t>25-配管配線</t>
    <rPh sb="3" eb="5">
      <t>ハイカン</t>
    </rPh>
    <rPh sb="5" eb="7">
      <t>ハイセン</t>
    </rPh>
    <phoneticPr fontId="70"/>
  </si>
  <si>
    <t>26-工事項目</t>
    <rPh sb="3" eb="5">
      <t>コウジ</t>
    </rPh>
    <rPh sb="5" eb="7">
      <t>コウモク</t>
    </rPh>
    <phoneticPr fontId="70"/>
  </si>
  <si>
    <t>27-情報機器</t>
    <rPh sb="3" eb="5">
      <t>ジョウホウ</t>
    </rPh>
    <rPh sb="5" eb="7">
      <t>キキ</t>
    </rPh>
    <phoneticPr fontId="70"/>
  </si>
  <si>
    <t>30-機器取付</t>
    <rPh sb="3" eb="5">
      <t>キキ</t>
    </rPh>
    <rPh sb="5" eb="7">
      <t>トリツケ</t>
    </rPh>
    <phoneticPr fontId="70"/>
  </si>
  <si>
    <t>08.コンセント設備</t>
    <rPh sb="8" eb="10">
      <t>セツビ</t>
    </rPh>
    <phoneticPr fontId="70"/>
  </si>
  <si>
    <t>28-配管配線</t>
    <rPh sb="3" eb="5">
      <t>ハイカン</t>
    </rPh>
    <rPh sb="5" eb="7">
      <t>ハイセン</t>
    </rPh>
    <phoneticPr fontId="70"/>
  </si>
  <si>
    <t>31-配管配線</t>
    <rPh sb="3" eb="5">
      <t>ハイカン</t>
    </rPh>
    <rPh sb="5" eb="7">
      <t>ハイセン</t>
    </rPh>
    <phoneticPr fontId="70"/>
  </si>
  <si>
    <t>29-試験調整</t>
    <rPh sb="3" eb="5">
      <t>シケン</t>
    </rPh>
    <rPh sb="5" eb="7">
      <t>チョウセイ</t>
    </rPh>
    <phoneticPr fontId="70"/>
  </si>
  <si>
    <t>32-試験調整</t>
    <rPh sb="3" eb="5">
      <t>シケン</t>
    </rPh>
    <rPh sb="5" eb="7">
      <t>チョウセイ</t>
    </rPh>
    <phoneticPr fontId="70"/>
  </si>
  <si>
    <t>09.情報設備</t>
    <rPh sb="3" eb="5">
      <t>ジョウホウ</t>
    </rPh>
    <rPh sb="5" eb="7">
      <t>セツビ</t>
    </rPh>
    <phoneticPr fontId="70"/>
  </si>
  <si>
    <t>35-接地極</t>
    <rPh sb="3" eb="5">
      <t>セッチ</t>
    </rPh>
    <rPh sb="5" eb="6">
      <t>キョク</t>
    </rPh>
    <phoneticPr fontId="70"/>
  </si>
  <si>
    <t>10.自火報防排煙設備</t>
    <rPh sb="3" eb="6">
      <t>ジカホウ</t>
    </rPh>
    <rPh sb="6" eb="7">
      <t>ボウ</t>
    </rPh>
    <rPh sb="7" eb="9">
      <t>ハイエン</t>
    </rPh>
    <rPh sb="9" eb="11">
      <t>セツビ</t>
    </rPh>
    <phoneticPr fontId="70"/>
  </si>
  <si>
    <t>11.避雷針設備</t>
    <rPh sb="3" eb="6">
      <t>ヒライシン</t>
    </rPh>
    <rPh sb="6" eb="8">
      <t>セツビ</t>
    </rPh>
    <phoneticPr fontId="70"/>
  </si>
  <si>
    <t>高圧ケーブル</t>
    <phoneticPr fontId="1"/>
  </si>
  <si>
    <r>
      <t>　■</t>
    </r>
    <r>
      <rPr>
        <sz val="8.5"/>
        <color theme="1"/>
        <rFont val="Meiryo UI"/>
        <family val="3"/>
        <charset val="128"/>
      </rPr>
      <t>ケーブル</t>
    </r>
    <r>
      <rPr>
        <sz val="8.5"/>
        <color theme="1"/>
        <rFont val="メイリオ"/>
        <family val="3"/>
        <charset val="128"/>
      </rPr>
      <t>仕様（種類、</t>
    </r>
    <r>
      <rPr>
        <sz val="8.5"/>
        <color theme="1"/>
        <rFont val="Meiryo UI"/>
        <family val="3"/>
        <charset val="128"/>
      </rPr>
      <t>サイズ</t>
    </r>
    <r>
      <rPr>
        <sz val="8.5"/>
        <color theme="1"/>
        <rFont val="メイリオ"/>
        <family val="3"/>
        <charset val="128"/>
      </rPr>
      <t>）　　　■電気方式、布設方法　　　■負荷の特性（入力KVA、力率、需要率）</t>
    </r>
    <phoneticPr fontId="1"/>
  </si>
  <si>
    <r>
      <t>　　□6KV（3KV）Cable size：</t>
    </r>
    <r>
      <rPr>
        <b/>
        <sz val="8.5"/>
        <color theme="1"/>
        <rFont val="メイリオ"/>
        <family val="3"/>
        <charset val="128"/>
      </rPr>
      <t>14</t>
    </r>
    <r>
      <rPr>
        <sz val="8.5"/>
        <color theme="1"/>
        <rFont val="メイリオ"/>
        <family val="3"/>
        <charset val="128"/>
      </rPr>
      <t>、</t>
    </r>
    <r>
      <rPr>
        <b/>
        <sz val="8.5"/>
        <color theme="1"/>
        <rFont val="メイリオ"/>
        <family val="3"/>
        <charset val="128"/>
      </rPr>
      <t>22</t>
    </r>
    <r>
      <rPr>
        <sz val="8.5"/>
        <color theme="1"/>
        <rFont val="メイリオ"/>
        <family val="3"/>
        <charset val="128"/>
      </rPr>
      <t>、</t>
    </r>
    <r>
      <rPr>
        <b/>
        <sz val="8.5"/>
        <color theme="1"/>
        <rFont val="メイリオ"/>
        <family val="3"/>
        <charset val="128"/>
      </rPr>
      <t>38</t>
    </r>
    <r>
      <rPr>
        <sz val="8.5"/>
        <color theme="1"/>
        <rFont val="メイリオ"/>
        <family val="3"/>
        <charset val="128"/>
      </rPr>
      <t>、</t>
    </r>
    <r>
      <rPr>
        <b/>
        <sz val="8.5"/>
        <color theme="1"/>
        <rFont val="メイリオ"/>
        <family val="3"/>
        <charset val="128"/>
      </rPr>
      <t>60</t>
    </r>
    <r>
      <rPr>
        <sz val="8.5"/>
        <color theme="1"/>
        <rFont val="メイリオ"/>
        <family val="3"/>
        <charset val="128"/>
      </rPr>
      <t>、</t>
    </r>
    <r>
      <rPr>
        <b/>
        <sz val="8.5"/>
        <color theme="1"/>
        <rFont val="メイリオ"/>
        <family val="3"/>
        <charset val="128"/>
      </rPr>
      <t>100</t>
    </r>
    <r>
      <rPr>
        <sz val="8.5"/>
        <color theme="1"/>
        <rFont val="メイリオ"/>
        <family val="3"/>
        <charset val="128"/>
      </rPr>
      <t>、</t>
    </r>
    <r>
      <rPr>
        <b/>
        <sz val="8.5"/>
        <color theme="1"/>
        <rFont val="メイリオ"/>
        <family val="3"/>
        <charset val="128"/>
      </rPr>
      <t>150</t>
    </r>
    <r>
      <rPr>
        <sz val="8.5"/>
        <color theme="1"/>
        <rFont val="メイリオ"/>
        <family val="3"/>
        <charset val="128"/>
      </rPr>
      <t>、</t>
    </r>
    <r>
      <rPr>
        <b/>
        <sz val="8.5"/>
        <color theme="1"/>
        <rFont val="メイリオ"/>
        <family val="3"/>
        <charset val="128"/>
      </rPr>
      <t>200</t>
    </r>
    <r>
      <rPr>
        <sz val="8.5"/>
        <color theme="1"/>
        <rFont val="メイリオ"/>
        <family val="3"/>
        <charset val="128"/>
      </rPr>
      <t>、</t>
    </r>
    <r>
      <rPr>
        <b/>
        <sz val="8.5"/>
        <color theme="1"/>
        <rFont val="メイリオ"/>
        <family val="3"/>
        <charset val="128"/>
      </rPr>
      <t>250</t>
    </r>
    <r>
      <rPr>
        <sz val="8.5"/>
        <color theme="1"/>
        <rFont val="メイリオ"/>
        <family val="3"/>
        <charset val="128"/>
      </rPr>
      <t>、</t>
    </r>
    <r>
      <rPr>
        <b/>
        <sz val="8.5"/>
        <color theme="1"/>
        <rFont val="メイリオ"/>
        <family val="3"/>
        <charset val="128"/>
      </rPr>
      <t>325</t>
    </r>
    <r>
      <rPr>
        <sz val="8.5"/>
        <color theme="1"/>
        <rFont val="メイリオ"/>
        <family val="3"/>
        <charset val="128"/>
      </rPr>
      <t>、</t>
    </r>
    <r>
      <rPr>
        <b/>
        <sz val="8.5"/>
        <color theme="1"/>
        <rFont val="メイリオ"/>
        <family val="3"/>
        <charset val="128"/>
      </rPr>
      <t>400</t>
    </r>
    <r>
      <rPr>
        <sz val="8.5"/>
        <color theme="1"/>
        <rFont val="メイリオ"/>
        <family val="3"/>
        <charset val="128"/>
      </rPr>
      <t>、</t>
    </r>
    <r>
      <rPr>
        <b/>
        <sz val="8.5"/>
        <color theme="1"/>
        <rFont val="メイリオ"/>
        <family val="3"/>
        <charset val="128"/>
      </rPr>
      <t>500</t>
    </r>
    <r>
      <rPr>
        <sz val="8.5"/>
        <color theme="1"/>
        <rFont val="メイリオ"/>
        <family val="3"/>
        <charset val="128"/>
      </rPr>
      <t>、</t>
    </r>
    <r>
      <rPr>
        <b/>
        <sz val="8.5"/>
        <color theme="1"/>
        <rFont val="メイリオ"/>
        <family val="3"/>
        <charset val="128"/>
      </rPr>
      <t>600</t>
    </r>
    <r>
      <rPr>
        <sz val="8.5"/>
        <color theme="1"/>
        <rFont val="メイリオ"/>
        <family val="3"/>
        <charset val="128"/>
      </rPr>
      <t>、</t>
    </r>
    <r>
      <rPr>
        <b/>
        <sz val="8.5"/>
        <color theme="1"/>
        <rFont val="メイリオ"/>
        <family val="3"/>
        <charset val="128"/>
      </rPr>
      <t>800</t>
    </r>
    <r>
      <rPr>
        <sz val="8.5"/>
        <color theme="1"/>
        <rFont val="メイリオ"/>
        <family val="3"/>
        <charset val="128"/>
      </rPr>
      <t>、</t>
    </r>
    <r>
      <rPr>
        <b/>
        <sz val="8.5"/>
        <color theme="1"/>
        <rFont val="メイリオ"/>
        <family val="3"/>
        <charset val="128"/>
      </rPr>
      <t>1000</t>
    </r>
    <r>
      <rPr>
        <sz val="8.5"/>
        <color theme="1"/>
        <rFont val="メイリオ"/>
        <family val="3"/>
        <charset val="128"/>
      </rPr>
      <t>［sqmm］</t>
    </r>
    <phoneticPr fontId="1"/>
  </si>
  <si>
    <t>低圧ケーブル</t>
    <phoneticPr fontId="1"/>
  </si>
  <si>
    <r>
      <t>　　□6KV Cable：</t>
    </r>
    <r>
      <rPr>
        <b/>
        <sz val="8.5"/>
        <color theme="1"/>
        <rFont val="HGP明朝B"/>
        <family val="1"/>
        <charset val="128"/>
      </rPr>
      <t>ＣＶ</t>
    </r>
    <r>
      <rPr>
        <sz val="8.5"/>
        <color theme="1"/>
        <rFont val="メイリオ"/>
        <family val="3"/>
        <charset val="128"/>
      </rPr>
      <t>、</t>
    </r>
    <r>
      <rPr>
        <b/>
        <sz val="8.5"/>
        <color theme="1"/>
        <rFont val="HGP明朝B"/>
        <family val="1"/>
        <charset val="128"/>
      </rPr>
      <t>ＣＥ</t>
    </r>
    <r>
      <rPr>
        <sz val="8.5"/>
        <color theme="1"/>
        <rFont val="メイリオ"/>
        <family val="3"/>
        <charset val="128"/>
      </rPr>
      <t>　　　□3KV Cable：</t>
    </r>
    <r>
      <rPr>
        <b/>
        <sz val="8.5"/>
        <color theme="1"/>
        <rFont val="HGP明朝B"/>
        <family val="1"/>
        <charset val="128"/>
      </rPr>
      <t>ＣＶ</t>
    </r>
    <r>
      <rPr>
        <sz val="8.5"/>
        <color theme="1"/>
        <rFont val="メイリオ"/>
        <family val="3"/>
        <charset val="128"/>
      </rPr>
      <t>、</t>
    </r>
    <r>
      <rPr>
        <b/>
        <sz val="8.5"/>
        <color theme="1"/>
        <rFont val="HGP明朝B"/>
        <family val="1"/>
        <charset val="128"/>
      </rPr>
      <t>ＣＥ</t>
    </r>
    <r>
      <rPr>
        <sz val="8.5"/>
        <color theme="1"/>
        <rFont val="メイリオ"/>
        <family val="3"/>
        <charset val="128"/>
      </rPr>
      <t>　　　□-</t>
    </r>
    <r>
      <rPr>
        <b/>
        <sz val="8.5"/>
        <color theme="1"/>
        <rFont val="HGP明朝B"/>
        <family val="1"/>
        <charset val="128"/>
      </rPr>
      <t>１Ｃ</t>
    </r>
    <r>
      <rPr>
        <sz val="8.5"/>
        <color theme="1"/>
        <rFont val="メイリオ"/>
        <family val="3"/>
        <charset val="128"/>
      </rPr>
      <t>、-</t>
    </r>
    <r>
      <rPr>
        <b/>
        <sz val="8.5"/>
        <color theme="1"/>
        <rFont val="HGP明朝B"/>
        <family val="1"/>
        <charset val="128"/>
      </rPr>
      <t>３Ｃ</t>
    </r>
    <r>
      <rPr>
        <sz val="8.5"/>
        <color theme="1"/>
        <rFont val="メイリオ"/>
        <family val="3"/>
        <charset val="128"/>
      </rPr>
      <t>、-</t>
    </r>
    <r>
      <rPr>
        <b/>
        <sz val="8.5"/>
        <color theme="1"/>
        <rFont val="HGP明朝B"/>
        <family val="1"/>
        <charset val="128"/>
      </rPr>
      <t>Ｔ</t>
    </r>
    <r>
      <rPr>
        <sz val="8.5"/>
        <color theme="1"/>
        <rFont val="メイリオ"/>
        <family val="3"/>
        <charset val="128"/>
      </rPr>
      <t>　　　□ケーブル端末処理</t>
    </r>
    <phoneticPr fontId="1"/>
  </si>
  <si>
    <r>
      <t>　　□600V Cable：</t>
    </r>
    <r>
      <rPr>
        <b/>
        <sz val="8.5"/>
        <color theme="1"/>
        <rFont val="HGP明朝B"/>
        <family val="1"/>
        <charset val="128"/>
      </rPr>
      <t>ＣＶ</t>
    </r>
    <r>
      <rPr>
        <sz val="8.5"/>
        <color theme="1"/>
        <rFont val="メイリオ"/>
        <family val="3"/>
        <charset val="128"/>
      </rPr>
      <t>、</t>
    </r>
    <r>
      <rPr>
        <b/>
        <sz val="8.5"/>
        <color theme="1"/>
        <rFont val="HGP明朝B"/>
        <family val="1"/>
        <charset val="128"/>
      </rPr>
      <t>ＣＥ</t>
    </r>
    <r>
      <rPr>
        <sz val="8.5"/>
        <color theme="1"/>
        <rFont val="メイリオ"/>
        <family val="3"/>
        <charset val="128"/>
      </rPr>
      <t>、</t>
    </r>
    <r>
      <rPr>
        <b/>
        <sz val="8.5"/>
        <color theme="1"/>
        <rFont val="HGP明朝B"/>
        <family val="1"/>
        <charset val="128"/>
      </rPr>
      <t>ＥＶ</t>
    </r>
    <r>
      <rPr>
        <sz val="8.5"/>
        <color theme="1"/>
        <rFont val="メイリオ"/>
        <family val="3"/>
        <charset val="128"/>
      </rPr>
      <t>、</t>
    </r>
    <r>
      <rPr>
        <b/>
        <sz val="8.5"/>
        <color theme="1"/>
        <rFont val="HGP明朝B"/>
        <family val="1"/>
        <charset val="128"/>
      </rPr>
      <t>ＨＰ</t>
    </r>
    <r>
      <rPr>
        <sz val="8.5"/>
        <color theme="1"/>
        <rFont val="メイリオ"/>
        <family val="3"/>
        <charset val="128"/>
      </rPr>
      <t>、</t>
    </r>
    <r>
      <rPr>
        <b/>
        <sz val="8.5"/>
        <color theme="1"/>
        <rFont val="HGP明朝B"/>
        <family val="1"/>
        <charset val="128"/>
      </rPr>
      <t>ＦＰ</t>
    </r>
    <r>
      <rPr>
        <sz val="8.5"/>
        <color theme="1"/>
        <rFont val="メイリオ"/>
        <family val="3"/>
        <charset val="128"/>
      </rPr>
      <t>　　□－</t>
    </r>
    <r>
      <rPr>
        <b/>
        <sz val="8.5"/>
        <color theme="1"/>
        <rFont val="HGP明朝B"/>
        <family val="1"/>
        <charset val="128"/>
      </rPr>
      <t>１Ｃ</t>
    </r>
    <r>
      <rPr>
        <sz val="8.5"/>
        <color theme="1"/>
        <rFont val="メイリオ"/>
        <family val="3"/>
        <charset val="128"/>
      </rPr>
      <t>、－</t>
    </r>
    <r>
      <rPr>
        <b/>
        <sz val="8.5"/>
        <color theme="1"/>
        <rFont val="HGP明朝B"/>
        <family val="1"/>
        <charset val="128"/>
      </rPr>
      <t>２Ｃ</t>
    </r>
    <r>
      <rPr>
        <sz val="8.5"/>
        <color theme="1"/>
        <rFont val="メイリオ"/>
        <family val="3"/>
        <charset val="128"/>
      </rPr>
      <t>、－</t>
    </r>
    <r>
      <rPr>
        <b/>
        <sz val="8.5"/>
        <color theme="1"/>
        <rFont val="HGP明朝B"/>
        <family val="1"/>
        <charset val="128"/>
      </rPr>
      <t>３Ｃ</t>
    </r>
    <r>
      <rPr>
        <sz val="8.5"/>
        <color theme="1"/>
        <rFont val="メイリオ"/>
        <family val="3"/>
        <charset val="128"/>
      </rPr>
      <t>、－</t>
    </r>
    <r>
      <rPr>
        <b/>
        <sz val="8.5"/>
        <color theme="1"/>
        <rFont val="HGP明朝B"/>
        <family val="1"/>
        <charset val="128"/>
      </rPr>
      <t>４Ｃ</t>
    </r>
    <r>
      <rPr>
        <sz val="8.5"/>
        <color theme="1"/>
        <rFont val="メイリオ"/>
        <family val="3"/>
        <charset val="128"/>
      </rPr>
      <t>、－</t>
    </r>
    <r>
      <rPr>
        <b/>
        <sz val="8.5"/>
        <color theme="1"/>
        <rFont val="HGP明朝B"/>
        <family val="1"/>
        <charset val="128"/>
      </rPr>
      <t>Ｄ</t>
    </r>
    <r>
      <rPr>
        <sz val="8.5"/>
        <color theme="1"/>
        <rFont val="メイリオ"/>
        <family val="3"/>
        <charset val="128"/>
      </rPr>
      <t>、－</t>
    </r>
    <r>
      <rPr>
        <b/>
        <sz val="8.5"/>
        <color theme="1"/>
        <rFont val="HGP明朝B"/>
        <family val="1"/>
        <charset val="128"/>
      </rPr>
      <t>Ｔ</t>
    </r>
    <r>
      <rPr>
        <sz val="8.5"/>
        <color theme="1"/>
        <rFont val="メイリオ"/>
        <family val="3"/>
        <charset val="128"/>
      </rPr>
      <t>、－</t>
    </r>
    <r>
      <rPr>
        <b/>
        <sz val="8.5"/>
        <color theme="1"/>
        <rFont val="HGP明朝B"/>
        <family val="1"/>
        <charset val="128"/>
      </rPr>
      <t>Ｑ</t>
    </r>
    <r>
      <rPr>
        <sz val="8.5"/>
        <color theme="1"/>
        <rFont val="メイリオ"/>
        <family val="3"/>
        <charset val="128"/>
      </rPr>
      <t>　　□ケーブル端末処理</t>
    </r>
    <phoneticPr fontId="1"/>
  </si>
  <si>
    <r>
      <t>　　□600V Cable size：</t>
    </r>
    <r>
      <rPr>
        <b/>
        <sz val="8.5"/>
        <color theme="1"/>
        <rFont val="HGP明朝B"/>
        <family val="1"/>
        <charset val="128"/>
      </rPr>
      <t>2 ， 3.5，5.5，8，14，22，38，60，100，150，200，250，325，400，500，600，800，1000，1200，1400</t>
    </r>
    <r>
      <rPr>
        <sz val="8.5"/>
        <color theme="1"/>
        <rFont val="HGP明朝B"/>
        <family val="1"/>
        <charset val="128"/>
      </rPr>
      <t>［sqmm］</t>
    </r>
    <phoneticPr fontId="1"/>
  </si>
  <si>
    <t>ケーブル記号</t>
    <phoneticPr fontId="1"/>
  </si>
  <si>
    <t>幹 線 の 種 類</t>
    <phoneticPr fontId="1"/>
  </si>
  <si>
    <r>
      <t>　■単独幹線（</t>
    </r>
    <r>
      <rPr>
        <sz val="8.5"/>
        <color theme="1"/>
        <rFont val="Meiryo UI"/>
        <family val="3"/>
        <charset val="128"/>
      </rPr>
      <t>ケーブル</t>
    </r>
    <r>
      <rPr>
        <sz val="8.5"/>
        <color theme="1"/>
        <rFont val="メイリオ"/>
        <family val="3"/>
        <charset val="128"/>
      </rPr>
      <t>、</t>
    </r>
    <r>
      <rPr>
        <sz val="8.5"/>
        <color theme="1"/>
        <rFont val="Meiryo UI"/>
        <family val="3"/>
        <charset val="128"/>
      </rPr>
      <t>バスダクト</t>
    </r>
    <r>
      <rPr>
        <sz val="8.5"/>
        <color theme="1"/>
        <rFont val="メイリオ"/>
        <family val="3"/>
        <charset val="128"/>
      </rPr>
      <t>）　　　■幹線分岐（</t>
    </r>
    <r>
      <rPr>
        <sz val="8.5"/>
        <color theme="1"/>
        <rFont val="Meiryo UI"/>
        <family val="3"/>
        <charset val="128"/>
      </rPr>
      <t>ケーブル、バスダクト、プレブランチケーブル</t>
    </r>
    <r>
      <rPr>
        <sz val="8.5"/>
        <color theme="1"/>
        <rFont val="メイリオ"/>
        <family val="3"/>
        <charset val="128"/>
      </rPr>
      <t>）</t>
    </r>
    <phoneticPr fontId="1"/>
  </si>
  <si>
    <t>　■複数幹線（□ 本線－予備線　　　□ 本線１－本線２　　　□ 本線－ループ線）</t>
    <phoneticPr fontId="1"/>
  </si>
  <si>
    <t>幹線の布設方法</t>
    <phoneticPr fontId="1"/>
  </si>
  <si>
    <r>
      <t>　■露出（配管、</t>
    </r>
    <r>
      <rPr>
        <sz val="8.5"/>
        <color theme="1"/>
        <rFont val="Meiryo UI"/>
        <family val="3"/>
        <charset val="128"/>
      </rPr>
      <t>ケーブルラック、バスダクト</t>
    </r>
    <r>
      <rPr>
        <sz val="8.5"/>
        <color theme="1"/>
        <rFont val="メイリオ"/>
        <family val="3"/>
        <charset val="128"/>
      </rPr>
      <t>）　■隠ぺい（配管、</t>
    </r>
    <r>
      <rPr>
        <sz val="8.5"/>
        <color theme="1"/>
        <rFont val="Meiryo UI"/>
        <family val="3"/>
        <charset val="128"/>
      </rPr>
      <t>ケーブルラック、バスダクト</t>
    </r>
    <r>
      <rPr>
        <sz val="8.5"/>
        <color theme="1"/>
        <rFont val="メイリオ"/>
        <family val="3"/>
        <charset val="128"/>
      </rPr>
      <t>）　■地中管路 　■架空</t>
    </r>
    <phoneticPr fontId="1"/>
  </si>
  <si>
    <r>
      <t>　　例．</t>
    </r>
    <r>
      <rPr>
        <b/>
        <sz val="8.5"/>
        <color theme="1"/>
        <rFont val="HGP明朝B"/>
        <family val="1"/>
        <charset val="128"/>
      </rPr>
      <t>ＣＶ</t>
    </r>
    <r>
      <rPr>
        <sz val="8.5"/>
        <color theme="1"/>
        <rFont val="メイリオ"/>
        <family val="3"/>
        <charset val="128"/>
      </rPr>
      <t xml:space="preserve">  ：架橋</t>
    </r>
    <r>
      <rPr>
        <sz val="8.5"/>
        <color theme="1"/>
        <rFont val="Meiryo UI"/>
        <family val="3"/>
        <charset val="128"/>
      </rPr>
      <t>ポリエチレン</t>
    </r>
    <r>
      <rPr>
        <sz val="8.5"/>
        <color theme="1"/>
        <rFont val="メイリオ"/>
        <family val="3"/>
        <charset val="128"/>
      </rPr>
      <t>絶縁－ポリ塩化</t>
    </r>
    <r>
      <rPr>
        <sz val="8.5"/>
        <color theme="1"/>
        <rFont val="Meiryo UI"/>
        <family val="3"/>
        <charset val="128"/>
      </rPr>
      <t>ビニルシース ケーブル</t>
    </r>
    <phoneticPr fontId="1"/>
  </si>
  <si>
    <r>
      <t>　■</t>
    </r>
    <r>
      <rPr>
        <b/>
        <sz val="8.5"/>
        <color theme="1"/>
        <rFont val="HGP明朝B"/>
        <family val="1"/>
        <charset val="128"/>
      </rPr>
      <t>Ｃ</t>
    </r>
    <r>
      <rPr>
        <sz val="8.5"/>
        <color theme="1"/>
        <rFont val="メイリオ"/>
        <family val="3"/>
        <charset val="128"/>
      </rPr>
      <t>：架橋</t>
    </r>
    <r>
      <rPr>
        <sz val="8.5"/>
        <color theme="1"/>
        <rFont val="Meiryo UI"/>
        <family val="3"/>
        <charset val="128"/>
      </rPr>
      <t>ポリエチレン</t>
    </r>
    <r>
      <rPr>
        <sz val="8.5"/>
        <color theme="1"/>
        <rFont val="メイリオ"/>
        <family val="3"/>
        <charset val="128"/>
      </rPr>
      <t>（</t>
    </r>
    <r>
      <rPr>
        <b/>
        <sz val="8.5"/>
        <color rgb="FF000066"/>
        <rFont val="HGP明朝B"/>
        <family val="1"/>
        <charset val="128"/>
      </rPr>
      <t>ＰＥＸ</t>
    </r>
    <r>
      <rPr>
        <sz val="8.5"/>
        <color theme="1"/>
        <rFont val="メイリオ"/>
        <family val="3"/>
        <charset val="128"/>
      </rPr>
      <t>）　 　</t>
    </r>
    <r>
      <rPr>
        <b/>
        <sz val="8.5"/>
        <color theme="1"/>
        <rFont val="HGP明朝B"/>
        <family val="1"/>
        <charset val="128"/>
      </rPr>
      <t>Ｖ</t>
    </r>
    <r>
      <rPr>
        <sz val="8.5"/>
        <color theme="1"/>
        <rFont val="メイリオ"/>
        <family val="3"/>
        <charset val="128"/>
      </rPr>
      <t>：ポリ塩化</t>
    </r>
    <r>
      <rPr>
        <sz val="8.5"/>
        <color theme="1"/>
        <rFont val="Meiryo UI"/>
        <family val="3"/>
        <charset val="128"/>
      </rPr>
      <t>ビニル</t>
    </r>
    <r>
      <rPr>
        <sz val="8.5"/>
        <color theme="1"/>
        <rFont val="メイリオ"/>
        <family val="3"/>
        <charset val="128"/>
      </rPr>
      <t>（</t>
    </r>
    <r>
      <rPr>
        <b/>
        <sz val="8.5"/>
        <color rgb="FF000066"/>
        <rFont val="HGP明朝B"/>
        <family val="1"/>
        <charset val="128"/>
      </rPr>
      <t>ＰＶＣ</t>
    </r>
    <r>
      <rPr>
        <sz val="8.5"/>
        <color theme="1"/>
        <rFont val="メイリオ"/>
        <family val="3"/>
        <charset val="128"/>
      </rPr>
      <t>）　 　</t>
    </r>
    <r>
      <rPr>
        <b/>
        <sz val="8.5"/>
        <color theme="1"/>
        <rFont val="HGP明朝B"/>
        <family val="1"/>
        <charset val="128"/>
      </rPr>
      <t>Ｅ</t>
    </r>
    <r>
      <rPr>
        <sz val="8.5"/>
        <color theme="1"/>
        <rFont val="メイリオ"/>
        <family val="3"/>
        <charset val="128"/>
      </rPr>
      <t>：</t>
    </r>
    <r>
      <rPr>
        <sz val="8.5"/>
        <color theme="1"/>
        <rFont val="Meiryo UI"/>
        <family val="3"/>
        <charset val="128"/>
      </rPr>
      <t>ポリエチレン</t>
    </r>
    <r>
      <rPr>
        <sz val="8.5"/>
        <color theme="1"/>
        <rFont val="メイリオ"/>
        <family val="3"/>
        <charset val="128"/>
      </rPr>
      <t>（</t>
    </r>
    <r>
      <rPr>
        <b/>
        <sz val="8.5"/>
        <color rgb="FF000066"/>
        <rFont val="HGP明朝B"/>
        <family val="1"/>
        <charset val="128"/>
      </rPr>
      <t>ＰＥ</t>
    </r>
    <r>
      <rPr>
        <sz val="8.5"/>
        <color theme="1"/>
        <rFont val="メイリオ"/>
        <family val="3"/>
        <charset val="128"/>
      </rPr>
      <t>）　 　</t>
    </r>
    <r>
      <rPr>
        <b/>
        <sz val="8.5"/>
        <color theme="1"/>
        <rFont val="HGP明朝B"/>
        <family val="1"/>
        <charset val="128"/>
      </rPr>
      <t>Ｂ</t>
    </r>
    <r>
      <rPr>
        <sz val="8.5"/>
        <color theme="1"/>
        <rFont val="メイリオ"/>
        <family val="3"/>
        <charset val="128"/>
      </rPr>
      <t>：</t>
    </r>
    <r>
      <rPr>
        <sz val="8.5"/>
        <color theme="1"/>
        <rFont val="Meiryo UI"/>
        <family val="3"/>
        <charset val="128"/>
      </rPr>
      <t>ブチルゴム</t>
    </r>
    <phoneticPr fontId="1"/>
  </si>
  <si>
    <r>
      <t>　　例．</t>
    </r>
    <r>
      <rPr>
        <b/>
        <sz val="8.5"/>
        <color theme="1"/>
        <rFont val="HGP明朝B"/>
        <family val="1"/>
        <charset val="128"/>
      </rPr>
      <t>ＢＳＥ</t>
    </r>
    <r>
      <rPr>
        <sz val="8.5"/>
        <color theme="1"/>
        <rFont val="メイリオ"/>
        <family val="3"/>
        <charset val="128"/>
      </rPr>
      <t>：</t>
    </r>
    <r>
      <rPr>
        <sz val="8.5"/>
        <color theme="1"/>
        <rFont val="Meiryo UI"/>
        <family val="3"/>
        <charset val="128"/>
      </rPr>
      <t>ブチルゴム</t>
    </r>
    <r>
      <rPr>
        <sz val="8.5"/>
        <color theme="1"/>
        <rFont val="メイリオ"/>
        <family val="3"/>
        <charset val="128"/>
      </rPr>
      <t>絶縁－</t>
    </r>
    <r>
      <rPr>
        <sz val="8.5"/>
        <color theme="1"/>
        <rFont val="Meiryo UI"/>
        <family val="3"/>
        <charset val="128"/>
      </rPr>
      <t>スチールコルゲート</t>
    </r>
    <r>
      <rPr>
        <sz val="8.5"/>
        <color theme="1"/>
        <rFont val="メイリオ"/>
        <family val="3"/>
        <charset val="128"/>
      </rPr>
      <t>鋼－</t>
    </r>
    <r>
      <rPr>
        <sz val="8.5"/>
        <color theme="1"/>
        <rFont val="Meiryo UI"/>
        <family val="3"/>
        <charset val="128"/>
      </rPr>
      <t>ポリエチレンシース ケーブル</t>
    </r>
    <phoneticPr fontId="1"/>
  </si>
  <si>
    <r>
      <t>　■開渠（</t>
    </r>
    <r>
      <rPr>
        <sz val="8.5"/>
        <color theme="1"/>
        <rFont val="Meiryo UI"/>
        <family val="3"/>
        <charset val="128"/>
      </rPr>
      <t>ケーブル</t>
    </r>
    <r>
      <rPr>
        <sz val="8.5"/>
        <color theme="1"/>
        <rFont val="メイリオ"/>
        <family val="3"/>
        <charset val="128"/>
      </rPr>
      <t>）　■暗渠（</t>
    </r>
    <r>
      <rPr>
        <sz val="8.5"/>
        <color theme="1"/>
        <rFont val="Meiryo UI"/>
        <family val="3"/>
        <charset val="128"/>
      </rPr>
      <t>ケーブル</t>
    </r>
    <r>
      <rPr>
        <sz val="8.5"/>
        <color theme="1"/>
        <rFont val="メイリオ"/>
        <family val="3"/>
        <charset val="128"/>
      </rPr>
      <t>）</t>
    </r>
    <phoneticPr fontId="1"/>
  </si>
  <si>
    <t>高圧 遮　断　器</t>
    <phoneticPr fontId="1"/>
  </si>
  <si>
    <t>高圧 負荷開閉器</t>
    <phoneticPr fontId="1"/>
  </si>
  <si>
    <t>高圧 断　路　器</t>
    <phoneticPr fontId="1"/>
  </si>
  <si>
    <r>
      <t>　■</t>
    </r>
    <r>
      <rPr>
        <b/>
        <sz val="8.5"/>
        <color theme="1"/>
        <rFont val="HGP明朝B"/>
        <family val="1"/>
        <charset val="128"/>
      </rPr>
      <t>ＶＣＢ</t>
    </r>
    <r>
      <rPr>
        <sz val="8.5"/>
        <color theme="1"/>
        <rFont val="メイリオ"/>
        <family val="3"/>
        <charset val="128"/>
      </rPr>
      <t>　，　</t>
    </r>
    <r>
      <rPr>
        <b/>
        <sz val="8.5"/>
        <color theme="1"/>
        <rFont val="HGP明朝B"/>
        <family val="1"/>
        <charset val="128"/>
      </rPr>
      <t>ＧＣＢ</t>
    </r>
    <r>
      <rPr>
        <sz val="8.5"/>
        <color theme="1"/>
        <rFont val="メイリオ"/>
        <family val="3"/>
        <charset val="128"/>
      </rPr>
      <t>　，　</t>
    </r>
    <r>
      <rPr>
        <b/>
        <sz val="8.5"/>
        <color theme="1"/>
        <rFont val="HGP明朝B"/>
        <family val="1"/>
        <charset val="128"/>
      </rPr>
      <t>ＡＢＢ</t>
    </r>
    <r>
      <rPr>
        <sz val="8.5"/>
        <color theme="1"/>
        <rFont val="メイリオ"/>
        <family val="3"/>
        <charset val="128"/>
      </rPr>
      <t>　，　</t>
    </r>
    <r>
      <rPr>
        <b/>
        <sz val="8.5"/>
        <color theme="1"/>
        <rFont val="HGP明朝B"/>
        <family val="1"/>
        <charset val="128"/>
      </rPr>
      <t>ＭＢＢ</t>
    </r>
    <r>
      <rPr>
        <sz val="8.5"/>
        <color theme="1"/>
        <rFont val="メイリオ"/>
        <family val="3"/>
        <charset val="128"/>
      </rPr>
      <t xml:space="preserve">              　</t>
    </r>
    <r>
      <rPr>
        <b/>
        <sz val="8.5"/>
        <color theme="1"/>
        <rFont val="HGP明朝B"/>
        <family val="1"/>
        <charset val="128"/>
      </rPr>
      <t>ＡＢＢ</t>
    </r>
    <r>
      <rPr>
        <sz val="8.5"/>
        <color theme="1"/>
        <rFont val="メイリオ"/>
        <family val="3"/>
        <charset val="128"/>
      </rPr>
      <t>（</t>
    </r>
    <r>
      <rPr>
        <sz val="9"/>
        <color theme="1"/>
        <rFont val="メイリオ"/>
        <family val="3"/>
        <charset val="128"/>
      </rPr>
      <t>Ａ</t>
    </r>
    <r>
      <rPr>
        <sz val="9"/>
        <color theme="1"/>
        <rFont val="Times New Roman"/>
        <family val="1"/>
      </rPr>
      <t xml:space="preserve">ir </t>
    </r>
    <r>
      <rPr>
        <sz val="9"/>
        <color theme="1"/>
        <rFont val="メイリオ"/>
        <family val="3"/>
        <charset val="128"/>
      </rPr>
      <t>Ｂ</t>
    </r>
    <r>
      <rPr>
        <sz val="9"/>
        <color theme="1"/>
        <rFont val="Times New Roman"/>
        <family val="1"/>
      </rPr>
      <t xml:space="preserve">last </t>
    </r>
    <r>
      <rPr>
        <sz val="9"/>
        <color theme="1"/>
        <rFont val="メイリオ"/>
        <family val="3"/>
        <charset val="128"/>
      </rPr>
      <t>Ｃ</t>
    </r>
    <r>
      <rPr>
        <sz val="9"/>
        <color theme="1"/>
        <rFont val="Times New Roman"/>
        <family val="1"/>
      </rPr>
      <t xml:space="preserve">ircuit </t>
    </r>
    <r>
      <rPr>
        <sz val="9"/>
        <color theme="1"/>
        <rFont val="メイリオ"/>
        <family val="3"/>
        <charset val="128"/>
      </rPr>
      <t>Ｂ</t>
    </r>
    <r>
      <rPr>
        <sz val="9"/>
        <color theme="1"/>
        <rFont val="Times New Roman"/>
        <family val="1"/>
      </rPr>
      <t>reaker</t>
    </r>
    <r>
      <rPr>
        <sz val="8.5"/>
        <color theme="1"/>
        <rFont val="メイリオ"/>
        <family val="3"/>
        <charset val="128"/>
      </rPr>
      <t>）：空気遮断器</t>
    </r>
    <phoneticPr fontId="1"/>
  </si>
  <si>
    <t>配線用遮断器</t>
    <phoneticPr fontId="1"/>
  </si>
  <si>
    <t>気 中 遮断器</t>
    <phoneticPr fontId="1"/>
  </si>
  <si>
    <r>
      <t>　■</t>
    </r>
    <r>
      <rPr>
        <b/>
        <sz val="8.5"/>
        <color theme="1"/>
        <rFont val="HGP明朝B"/>
        <family val="1"/>
        <charset val="128"/>
      </rPr>
      <t>ＤＳ</t>
    </r>
    <r>
      <rPr>
        <sz val="8.5"/>
        <color theme="1"/>
        <rFont val="メイリオ"/>
        <family val="3"/>
        <charset val="128"/>
      </rPr>
      <t xml:space="preserve">   　，　</t>
    </r>
    <r>
      <rPr>
        <b/>
        <sz val="8.5"/>
        <color theme="1"/>
        <rFont val="HGP明朝B"/>
        <family val="1"/>
        <charset val="128"/>
      </rPr>
      <t>ＰＣＳ</t>
    </r>
    <r>
      <rPr>
        <b/>
        <sz val="8.5"/>
        <color theme="1"/>
        <rFont val="メイリオ"/>
        <family val="3"/>
        <charset val="128"/>
      </rPr>
      <t xml:space="preserve">  </t>
    </r>
    <r>
      <rPr>
        <sz val="8.5"/>
        <color theme="1"/>
        <rFont val="メイリオ"/>
        <family val="3"/>
        <charset val="128"/>
      </rPr>
      <t xml:space="preserve">  ，　</t>
    </r>
    <r>
      <rPr>
        <b/>
        <sz val="8.5"/>
        <color theme="1"/>
        <rFont val="HGP明朝B"/>
        <family val="1"/>
        <charset val="128"/>
      </rPr>
      <t>ＰＦ</t>
    </r>
    <phoneticPr fontId="1"/>
  </si>
  <si>
    <r>
      <t>　□</t>
    </r>
    <r>
      <rPr>
        <b/>
        <sz val="8.5"/>
        <color theme="1"/>
        <rFont val="HGP明朝B"/>
        <family val="1"/>
        <charset val="128"/>
      </rPr>
      <t>ＭＣＣＢ</t>
    </r>
    <r>
      <rPr>
        <sz val="8.5"/>
        <color theme="1"/>
        <rFont val="メイリオ"/>
        <family val="3"/>
        <charset val="128"/>
      </rPr>
      <t xml:space="preserve"> </t>
    </r>
    <r>
      <rPr>
        <sz val="8.5"/>
        <color theme="1"/>
        <rFont val="Meiryo UI"/>
        <family val="3"/>
        <charset val="128"/>
      </rPr>
      <t>フレーム</t>
    </r>
    <r>
      <rPr>
        <sz val="8.5"/>
        <color theme="1"/>
        <rFont val="メイリオ"/>
        <family val="3"/>
        <charset val="128"/>
      </rPr>
      <t>：</t>
    </r>
    <r>
      <rPr>
        <b/>
        <sz val="8.5"/>
        <color theme="1"/>
        <rFont val="HGP明朝B"/>
        <family val="1"/>
        <charset val="128"/>
      </rPr>
      <t>30，50，60，100，225，250，400，600，800，1000，1200，1600，2000，2500，3000，3200，4000</t>
    </r>
    <r>
      <rPr>
        <sz val="8.5"/>
        <color theme="1"/>
        <rFont val="メイリオ"/>
        <family val="3"/>
        <charset val="128"/>
      </rPr>
      <t>［Ａ］</t>
    </r>
    <phoneticPr fontId="1"/>
  </si>
  <si>
    <r>
      <t>　□</t>
    </r>
    <r>
      <rPr>
        <b/>
        <sz val="8.5"/>
        <color theme="1"/>
        <rFont val="HGP明朝B"/>
        <family val="1"/>
        <charset val="128"/>
      </rPr>
      <t>ＡＣＢ</t>
    </r>
    <r>
      <rPr>
        <sz val="8.5"/>
        <color theme="1"/>
        <rFont val="メイリオ"/>
        <family val="3"/>
        <charset val="128"/>
      </rPr>
      <t xml:space="preserve">    </t>
    </r>
    <r>
      <rPr>
        <sz val="8.5"/>
        <color theme="1"/>
        <rFont val="Meiryo UI"/>
        <family val="3"/>
        <charset val="128"/>
      </rPr>
      <t>フレーム</t>
    </r>
    <r>
      <rPr>
        <sz val="8.5"/>
        <color theme="1"/>
        <rFont val="メイリオ"/>
        <family val="3"/>
        <charset val="128"/>
      </rPr>
      <t xml:space="preserve">：　　　　　　　　　　　　　　　 </t>
    </r>
    <r>
      <rPr>
        <b/>
        <sz val="8.5"/>
        <color theme="1"/>
        <rFont val="HGP明朝B"/>
        <family val="1"/>
        <charset val="128"/>
      </rPr>
      <t xml:space="preserve">630，    1000，1250，1600，2000，2500，     </t>
    </r>
    <r>
      <rPr>
        <b/>
        <sz val="6"/>
        <color theme="1"/>
        <rFont val="HGP明朝B"/>
        <family val="1"/>
        <charset val="128"/>
      </rPr>
      <t xml:space="preserve">   </t>
    </r>
    <r>
      <rPr>
        <b/>
        <sz val="2"/>
        <color theme="1"/>
        <rFont val="HGP明朝B"/>
        <family val="1"/>
        <charset val="128"/>
      </rPr>
      <t xml:space="preserve"> </t>
    </r>
    <r>
      <rPr>
        <b/>
        <sz val="8.5"/>
        <color theme="1"/>
        <rFont val="HGP明朝B"/>
        <family val="1"/>
        <charset val="128"/>
      </rPr>
      <t>3200，4000，5000，6300</t>
    </r>
    <r>
      <rPr>
        <sz val="8.5"/>
        <color theme="1"/>
        <rFont val="メイリオ"/>
        <family val="3"/>
        <charset val="128"/>
      </rPr>
      <t>［Ａ］</t>
    </r>
    <phoneticPr fontId="1"/>
  </si>
  <si>
    <r>
      <t>　□</t>
    </r>
    <r>
      <rPr>
        <b/>
        <sz val="8.5"/>
        <color theme="1"/>
        <rFont val="HGP明朝B"/>
        <family val="1"/>
        <charset val="128"/>
      </rPr>
      <t>ＥＬＣＢ</t>
    </r>
    <r>
      <rPr>
        <sz val="8.5"/>
        <color theme="1"/>
        <rFont val="メイリオ"/>
        <family val="3"/>
        <charset val="128"/>
      </rPr>
      <t xml:space="preserve">  </t>
    </r>
    <r>
      <rPr>
        <sz val="8.5"/>
        <color theme="1"/>
        <rFont val="Meiryo UI"/>
        <family val="3"/>
        <charset val="128"/>
      </rPr>
      <t>フレーム</t>
    </r>
    <r>
      <rPr>
        <sz val="8.5"/>
        <color theme="1"/>
        <rFont val="メイリオ"/>
        <family val="3"/>
        <charset val="128"/>
      </rPr>
      <t>：</t>
    </r>
    <r>
      <rPr>
        <b/>
        <sz val="8.5"/>
        <color theme="1"/>
        <rFont val="HGP明朝B"/>
        <family val="1"/>
        <charset val="128"/>
      </rPr>
      <t>30，50，60，100，125，225，250，400，600，630，800，1000，1200</t>
    </r>
    <r>
      <rPr>
        <b/>
        <sz val="8.5"/>
        <color theme="1"/>
        <rFont val="メイリオ"/>
        <family val="3"/>
        <charset val="128"/>
      </rPr>
      <t xml:space="preserve"> </t>
    </r>
    <r>
      <rPr>
        <sz val="8.5"/>
        <color theme="1"/>
        <rFont val="メイリオ"/>
        <family val="3"/>
        <charset val="128"/>
      </rPr>
      <t>［Ａ］</t>
    </r>
    <phoneticPr fontId="1"/>
  </si>
  <si>
    <t>ケーブルの選定</t>
    <phoneticPr fontId="1"/>
  </si>
  <si>
    <t>　■現状負荷の把握と将来の負荷変動予測、個別負荷の最大消費電力、力率、需要率、幹線全体の不等率等を考慮して決定する。</t>
    <phoneticPr fontId="1"/>
  </si>
  <si>
    <r>
      <t>　■</t>
    </r>
    <r>
      <rPr>
        <sz val="8.5"/>
        <color theme="1"/>
        <rFont val="Meiryo UI"/>
        <family val="3"/>
        <charset val="128"/>
      </rPr>
      <t>ケーブル</t>
    </r>
    <r>
      <rPr>
        <sz val="8.5"/>
        <color theme="1"/>
        <rFont val="メイリオ"/>
        <family val="3"/>
        <charset val="128"/>
      </rPr>
      <t>仕様決定の条件：連続許容電流、（短絡事故時の）短時間許容電流に対して配線用遮断器特性と整合する。</t>
    </r>
    <phoneticPr fontId="1"/>
  </si>
  <si>
    <r>
      <t>　■</t>
    </r>
    <r>
      <rPr>
        <b/>
        <sz val="8.5"/>
        <color theme="1"/>
        <rFont val="HGP明朝B"/>
        <family val="1"/>
        <charset val="128"/>
      </rPr>
      <t>ＬＢＳ</t>
    </r>
    <r>
      <rPr>
        <sz val="8.5"/>
        <color theme="1"/>
        <rFont val="メイリオ"/>
        <family val="3"/>
        <charset val="128"/>
      </rPr>
      <t xml:space="preserve">    ，　</t>
    </r>
    <r>
      <rPr>
        <b/>
        <sz val="8.5"/>
        <color theme="1"/>
        <rFont val="HGP明朝B"/>
        <family val="1"/>
        <charset val="128"/>
      </rPr>
      <t>ＶＣＳ</t>
    </r>
    <r>
      <rPr>
        <sz val="8.5"/>
        <color theme="1"/>
        <rFont val="メイリオ"/>
        <family val="3"/>
        <charset val="128"/>
      </rPr>
      <t xml:space="preserve">   ，　</t>
    </r>
    <r>
      <rPr>
        <b/>
        <sz val="8.5"/>
        <color theme="1"/>
        <rFont val="HGP明朝B"/>
        <family val="1"/>
        <charset val="128"/>
      </rPr>
      <t>ＶＭＣ</t>
    </r>
    <r>
      <rPr>
        <sz val="8.5"/>
        <color theme="1"/>
        <rFont val="メイリオ"/>
        <family val="3"/>
        <charset val="128"/>
      </rPr>
      <t xml:space="preserve">　　　 　　　　　   　  </t>
    </r>
    <r>
      <rPr>
        <b/>
        <sz val="8.5"/>
        <color theme="1"/>
        <rFont val="HGP明朝B"/>
        <family val="1"/>
        <charset val="128"/>
      </rPr>
      <t>ＭＢＢ</t>
    </r>
    <r>
      <rPr>
        <sz val="8.5"/>
        <color theme="1"/>
        <rFont val="メイリオ"/>
        <family val="3"/>
        <charset val="128"/>
      </rPr>
      <t>（</t>
    </r>
    <r>
      <rPr>
        <sz val="9"/>
        <color theme="1"/>
        <rFont val="メイリオ"/>
        <family val="3"/>
        <charset val="128"/>
      </rPr>
      <t>Ｍ</t>
    </r>
    <r>
      <rPr>
        <sz val="9"/>
        <color theme="1"/>
        <rFont val="Times New Roman"/>
        <family val="1"/>
      </rPr>
      <t xml:space="preserve">agnetic </t>
    </r>
    <r>
      <rPr>
        <sz val="9"/>
        <color theme="1"/>
        <rFont val="メイリオ"/>
        <family val="3"/>
        <charset val="128"/>
      </rPr>
      <t>Ｂ</t>
    </r>
    <r>
      <rPr>
        <sz val="9"/>
        <color theme="1"/>
        <rFont val="Times New Roman"/>
        <family val="1"/>
      </rPr>
      <t xml:space="preserve">low-out </t>
    </r>
    <r>
      <rPr>
        <sz val="9"/>
        <color theme="1"/>
        <rFont val="メイリオ"/>
        <family val="3"/>
        <charset val="128"/>
      </rPr>
      <t>Ｃ</t>
    </r>
    <r>
      <rPr>
        <sz val="9"/>
        <color theme="1"/>
        <rFont val="Times New Roman"/>
        <family val="1"/>
      </rPr>
      <t xml:space="preserve">ircuit </t>
    </r>
    <r>
      <rPr>
        <sz val="9"/>
        <color theme="1"/>
        <rFont val="メイリオ"/>
        <family val="3"/>
        <charset val="128"/>
      </rPr>
      <t>Ｂ</t>
    </r>
    <r>
      <rPr>
        <sz val="9"/>
        <color theme="1"/>
        <rFont val="Times New Roman"/>
        <family val="1"/>
      </rPr>
      <t>reaker</t>
    </r>
    <r>
      <rPr>
        <sz val="8.5"/>
        <color theme="1"/>
        <rFont val="メイリオ"/>
        <family val="3"/>
        <charset val="128"/>
      </rPr>
      <t>）：磁気遮断器</t>
    </r>
    <phoneticPr fontId="1"/>
  </si>
  <si>
    <t xml:space="preserve"> MELCO</t>
    <phoneticPr fontId="1"/>
  </si>
  <si>
    <r>
      <t xml:space="preserve"> </t>
    </r>
    <r>
      <rPr>
        <b/>
        <sz val="8.5"/>
        <color theme="1"/>
        <rFont val="HGP明朝B"/>
        <family val="1"/>
        <charset val="128"/>
      </rPr>
      <t>-Ｔ</t>
    </r>
    <r>
      <rPr>
        <sz val="8.5"/>
        <color theme="1"/>
        <rFont val="メイリオ"/>
        <family val="3"/>
        <charset val="128"/>
      </rPr>
      <t>：3芯寄り合わせ</t>
    </r>
    <rPh sb="5" eb="6">
      <t>シン</t>
    </rPh>
    <rPh sb="6" eb="7">
      <t>ヨ</t>
    </rPh>
    <rPh sb="8" eb="9">
      <t>ア</t>
    </rPh>
    <phoneticPr fontId="1"/>
  </si>
  <si>
    <r>
      <t>　　　</t>
    </r>
    <r>
      <rPr>
        <sz val="8.5"/>
        <color theme="1"/>
        <rFont val="Meiryo UI"/>
        <family val="3"/>
        <charset val="128"/>
      </rPr>
      <t>トリプレックス</t>
    </r>
    <phoneticPr fontId="1"/>
  </si>
  <si>
    <r>
      <t xml:space="preserve"> </t>
    </r>
    <r>
      <rPr>
        <b/>
        <sz val="8.5"/>
        <color theme="1"/>
        <rFont val="HGP明朝B"/>
        <family val="1"/>
        <charset val="128"/>
      </rPr>
      <t>-Ｑ</t>
    </r>
    <r>
      <rPr>
        <sz val="8.5"/>
        <color theme="1"/>
        <rFont val="メイリオ"/>
        <family val="3"/>
        <charset val="128"/>
      </rPr>
      <t>：4芯寄り合わせ</t>
    </r>
    <rPh sb="5" eb="6">
      <t>シン</t>
    </rPh>
    <rPh sb="6" eb="7">
      <t>ヨ</t>
    </rPh>
    <rPh sb="8" eb="9">
      <t>ア</t>
    </rPh>
    <phoneticPr fontId="1"/>
  </si>
  <si>
    <r>
      <t xml:space="preserve"> 電線</t>
    </r>
    <r>
      <rPr>
        <sz val="8.5"/>
        <color theme="1"/>
        <rFont val="Meiryo UI"/>
        <family val="3"/>
        <charset val="128"/>
      </rPr>
      <t>メーカ</t>
    </r>
    <r>
      <rPr>
        <sz val="8.5"/>
        <color theme="1"/>
        <rFont val="メイリオ"/>
        <family val="3"/>
        <charset val="128"/>
      </rPr>
      <t>技術資料参照</t>
    </r>
    <rPh sb="1" eb="3">
      <t>デンセン</t>
    </rPh>
    <rPh sb="6" eb="8">
      <t>ギジュツ</t>
    </rPh>
    <rPh sb="8" eb="10">
      <t>シリョウ</t>
    </rPh>
    <rPh sb="10" eb="12">
      <t>サンショウ</t>
    </rPh>
    <phoneticPr fontId="1"/>
  </si>
  <si>
    <t xml:space="preserve"> 接地幹線</t>
    <rPh sb="1" eb="3">
      <t>セッチ</t>
    </rPh>
    <rPh sb="3" eb="5">
      <t>カンセン</t>
    </rPh>
    <phoneticPr fontId="1"/>
  </si>
  <si>
    <r>
      <t xml:space="preserve"> </t>
    </r>
    <r>
      <rPr>
        <sz val="10"/>
        <color rgb="FFFF0000"/>
        <rFont val="HG明朝B"/>
        <family val="1"/>
        <charset val="128"/>
      </rPr>
      <t>14</t>
    </r>
    <r>
      <rPr>
        <sz val="10"/>
        <color theme="1"/>
        <rFont val="HG明朝B"/>
        <family val="1"/>
        <charset val="128"/>
      </rPr>
      <t xml:space="preserve"> 接地幹線</t>
    </r>
    <phoneticPr fontId="1"/>
  </si>
  <si>
    <r>
      <t xml:space="preserve"> </t>
    </r>
    <r>
      <rPr>
        <sz val="11"/>
        <color rgb="FFFF0000"/>
        <rFont val="HG明朝B"/>
        <family val="1"/>
        <charset val="128"/>
      </rPr>
      <t>14</t>
    </r>
    <r>
      <rPr>
        <sz val="11"/>
        <color theme="1"/>
        <rFont val="HG明朝B"/>
        <family val="1"/>
        <charset val="128"/>
      </rPr>
      <t xml:space="preserve"> 接地幹線</t>
    </r>
    <phoneticPr fontId="1"/>
  </si>
  <si>
    <t>接 地 の 種 類</t>
    <phoneticPr fontId="1"/>
  </si>
  <si>
    <t>　■電気設備に関する技術基準の細目を定める告示（各接地工事の接地抵抗値は、下記の値以下に保たなければならない）</t>
    <phoneticPr fontId="1"/>
  </si>
  <si>
    <r>
      <t>　　□</t>
    </r>
    <r>
      <rPr>
        <b/>
        <sz val="8.5"/>
        <color theme="1"/>
        <rFont val="メイリオ"/>
        <family val="3"/>
        <charset val="128"/>
      </rPr>
      <t>Ａ</t>
    </r>
    <r>
      <rPr>
        <sz val="8.5"/>
        <color theme="1"/>
        <rFont val="メイリオ"/>
        <family val="3"/>
        <charset val="128"/>
      </rPr>
      <t xml:space="preserve">種接地工事 ：  </t>
    </r>
    <r>
      <rPr>
        <b/>
        <sz val="8.5"/>
        <color theme="1"/>
        <rFont val="メイリオ"/>
        <family val="3"/>
        <charset val="128"/>
      </rPr>
      <t>10</t>
    </r>
    <r>
      <rPr>
        <sz val="8.5"/>
        <color theme="1"/>
        <rFont val="メイリオ"/>
        <family val="3"/>
        <charset val="128"/>
      </rPr>
      <t>［Ω］</t>
    </r>
    <phoneticPr fontId="1"/>
  </si>
  <si>
    <r>
      <t>　　□</t>
    </r>
    <r>
      <rPr>
        <b/>
        <sz val="8.5"/>
        <color theme="1"/>
        <rFont val="メイリオ"/>
        <family val="3"/>
        <charset val="128"/>
      </rPr>
      <t>Ｂ</t>
    </r>
    <r>
      <rPr>
        <sz val="8.5"/>
        <color theme="1"/>
        <rFont val="メイリオ"/>
        <family val="3"/>
        <charset val="128"/>
      </rPr>
      <t>種接地工事 ： 電路の一線地絡電流の</t>
    </r>
    <r>
      <rPr>
        <sz val="8.5"/>
        <color theme="1"/>
        <rFont val="Meiryo UI"/>
        <family val="3"/>
        <charset val="128"/>
      </rPr>
      <t>アンペア</t>
    </r>
    <r>
      <rPr>
        <sz val="8.5"/>
        <color theme="1"/>
        <rFont val="メイリオ"/>
        <family val="3"/>
        <charset val="128"/>
      </rPr>
      <t>数で150（300，600）を除した値［Ω］1[sec]＜300V≦2[sec]　600V＜1[sec]</t>
    </r>
    <phoneticPr fontId="1"/>
  </si>
  <si>
    <r>
      <t>　　□</t>
    </r>
    <r>
      <rPr>
        <b/>
        <sz val="8.5"/>
        <color theme="1"/>
        <rFont val="メイリオ"/>
        <family val="3"/>
        <charset val="128"/>
      </rPr>
      <t>Ｄ</t>
    </r>
    <r>
      <rPr>
        <sz val="8.5"/>
        <color theme="1"/>
        <rFont val="メイリオ"/>
        <family val="3"/>
        <charset val="128"/>
      </rPr>
      <t xml:space="preserve">種接地工事 ： </t>
    </r>
    <r>
      <rPr>
        <b/>
        <sz val="8.5"/>
        <color theme="1"/>
        <rFont val="メイリオ"/>
        <family val="3"/>
        <charset val="128"/>
      </rPr>
      <t>100</t>
    </r>
    <r>
      <rPr>
        <sz val="8.5"/>
        <color theme="1"/>
        <rFont val="メイリオ"/>
        <family val="3"/>
        <charset val="128"/>
      </rPr>
      <t>［Ω］(</t>
    </r>
    <r>
      <rPr>
        <b/>
        <sz val="8.5"/>
        <color theme="1"/>
        <rFont val="メイリオ"/>
        <family val="3"/>
        <charset val="128"/>
      </rPr>
      <t>500</t>
    </r>
    <r>
      <rPr>
        <sz val="8.5"/>
        <color theme="1"/>
        <rFont val="メイリオ"/>
        <family val="3"/>
        <charset val="128"/>
      </rPr>
      <t>［Ω］)　　　　</t>
    </r>
    <r>
      <rPr>
        <b/>
        <sz val="8.5"/>
        <color theme="1"/>
        <rFont val="メイリオ"/>
        <family val="3"/>
        <charset val="128"/>
      </rPr>
      <t>500</t>
    </r>
    <r>
      <rPr>
        <sz val="8.5"/>
        <color theme="1"/>
        <rFont val="メイリオ"/>
        <family val="3"/>
        <charset val="128"/>
      </rPr>
      <t>[Ω]：自動的に遮断＜0.5[sec]</t>
    </r>
    <phoneticPr fontId="1"/>
  </si>
  <si>
    <r>
      <t>　　□</t>
    </r>
    <r>
      <rPr>
        <b/>
        <sz val="8.5"/>
        <color theme="1"/>
        <rFont val="メイリオ"/>
        <family val="3"/>
        <charset val="128"/>
      </rPr>
      <t>Ｃ</t>
    </r>
    <r>
      <rPr>
        <sz val="8.5"/>
        <color theme="1"/>
        <rFont val="メイリオ"/>
        <family val="3"/>
        <charset val="128"/>
      </rPr>
      <t xml:space="preserve">種接地工事 ：  </t>
    </r>
    <r>
      <rPr>
        <b/>
        <sz val="8.5"/>
        <color theme="1"/>
        <rFont val="メイリオ"/>
        <family val="3"/>
        <charset val="128"/>
      </rPr>
      <t xml:space="preserve">10 </t>
    </r>
    <r>
      <rPr>
        <sz val="8.5"/>
        <color theme="1"/>
        <rFont val="メイリオ"/>
        <family val="3"/>
        <charset val="128"/>
      </rPr>
      <t>［Ω］(</t>
    </r>
    <r>
      <rPr>
        <b/>
        <sz val="8.5"/>
        <color theme="1"/>
        <rFont val="メイリオ"/>
        <family val="3"/>
        <charset val="128"/>
      </rPr>
      <t>500</t>
    </r>
    <r>
      <rPr>
        <sz val="8.5"/>
        <color theme="1"/>
        <rFont val="メイリオ"/>
        <family val="3"/>
        <charset val="128"/>
      </rPr>
      <t>［Ω］)　　　　</t>
    </r>
    <r>
      <rPr>
        <sz val="2"/>
        <color theme="1"/>
        <rFont val="メイリオ"/>
        <family val="3"/>
        <charset val="128"/>
      </rPr>
      <t xml:space="preserve"> </t>
    </r>
    <r>
      <rPr>
        <b/>
        <sz val="8.5"/>
        <color theme="1"/>
        <rFont val="メイリオ"/>
        <family val="3"/>
        <charset val="128"/>
      </rPr>
      <t>500</t>
    </r>
    <r>
      <rPr>
        <sz val="8.5"/>
        <color theme="1"/>
        <rFont val="メイリオ"/>
        <family val="3"/>
        <charset val="128"/>
      </rPr>
      <t>[Ω]：自動的に遮断＜0.5[sec]</t>
    </r>
    <phoneticPr fontId="1"/>
  </si>
  <si>
    <t>　■その他の接地工事</t>
    <phoneticPr fontId="1"/>
  </si>
  <si>
    <r>
      <t xml:space="preserve">　　□ </t>
    </r>
    <r>
      <rPr>
        <b/>
        <sz val="8.5"/>
        <color theme="1"/>
        <rFont val="HGP明朝B"/>
        <family val="1"/>
        <charset val="128"/>
      </rPr>
      <t>ＬＡ</t>
    </r>
    <r>
      <rPr>
        <sz val="8.5"/>
        <color theme="1"/>
        <rFont val="メイリオ"/>
        <family val="3"/>
        <charset val="128"/>
      </rPr>
      <t>：10［Ω］　　□ 電話</t>
    </r>
    <r>
      <rPr>
        <b/>
        <sz val="8.5"/>
        <color theme="1"/>
        <rFont val="HGP明朝B"/>
        <family val="1"/>
        <charset val="128"/>
      </rPr>
      <t>ＬＡ</t>
    </r>
    <r>
      <rPr>
        <sz val="8.5"/>
        <color theme="1"/>
        <rFont val="メイリオ"/>
        <family val="3"/>
        <charset val="128"/>
      </rPr>
      <t xml:space="preserve">：100［Ω］　　□ </t>
    </r>
    <r>
      <rPr>
        <sz val="8.5"/>
        <color theme="1"/>
        <rFont val="Meiryo UI"/>
        <family val="3"/>
        <charset val="128"/>
      </rPr>
      <t>アンプ</t>
    </r>
    <r>
      <rPr>
        <sz val="8.5"/>
        <color theme="1"/>
        <rFont val="メイリオ"/>
        <family val="3"/>
        <charset val="128"/>
      </rPr>
      <t>：</t>
    </r>
    <r>
      <rPr>
        <b/>
        <sz val="8.5"/>
        <color theme="1"/>
        <rFont val="メイリオ"/>
        <family val="3"/>
        <charset val="128"/>
      </rPr>
      <t>100</t>
    </r>
    <r>
      <rPr>
        <sz val="8.5"/>
        <color theme="1"/>
        <rFont val="メイリオ"/>
        <family val="3"/>
        <charset val="128"/>
      </rPr>
      <t xml:space="preserve">［Ω］　　□ </t>
    </r>
    <r>
      <rPr>
        <sz val="8.5"/>
        <color theme="1"/>
        <rFont val="Meiryo UI"/>
        <family val="3"/>
        <charset val="128"/>
      </rPr>
      <t>コンピュータ</t>
    </r>
    <r>
      <rPr>
        <sz val="8.5"/>
        <color theme="1"/>
        <rFont val="メイリオ"/>
        <family val="3"/>
        <charset val="128"/>
      </rPr>
      <t>：</t>
    </r>
    <r>
      <rPr>
        <b/>
        <sz val="8.5"/>
        <color theme="1"/>
        <rFont val="メイリオ"/>
        <family val="3"/>
        <charset val="128"/>
      </rPr>
      <t>10</t>
    </r>
    <r>
      <rPr>
        <sz val="8.5"/>
        <color theme="1"/>
        <rFont val="メイリオ"/>
        <family val="3"/>
        <charset val="128"/>
      </rPr>
      <t>［Ω］</t>
    </r>
    <phoneticPr fontId="1"/>
  </si>
  <si>
    <t>　■接地端子盤以降は、通常、低圧電力ケーブルと平行して布設する。</t>
    <phoneticPr fontId="1"/>
  </si>
  <si>
    <t>接地幹線サイズ</t>
    <phoneticPr fontId="1"/>
  </si>
  <si>
    <t>　■電気設備に関する技術基準の細目を定める告示（各接地工事の接地線は、下記の値同等以上にしなければならない）</t>
    <phoneticPr fontId="1"/>
  </si>
  <si>
    <r>
      <t>　　□</t>
    </r>
    <r>
      <rPr>
        <b/>
        <sz val="8.5"/>
        <color theme="1"/>
        <rFont val="メイリオ"/>
        <family val="3"/>
        <charset val="128"/>
      </rPr>
      <t>Ａ</t>
    </r>
    <r>
      <rPr>
        <sz val="8.5"/>
        <color theme="1"/>
        <rFont val="メイリオ"/>
        <family val="3"/>
        <charset val="128"/>
      </rPr>
      <t>種接地工事　　 ： 直径 2.6 [mm]　 （≒ 5.3  [sqmm] ……</t>
    </r>
    <r>
      <rPr>
        <sz val="6"/>
        <color theme="1"/>
        <rFont val="メイリオ"/>
        <family val="3"/>
        <charset val="128"/>
      </rPr>
      <t xml:space="preserve"> </t>
    </r>
    <r>
      <rPr>
        <sz val="8.5"/>
        <color theme="1"/>
        <rFont val="メイリオ"/>
        <family val="3"/>
        <charset val="128"/>
      </rPr>
      <t>5.5 [sqmm] 相当）</t>
    </r>
    <phoneticPr fontId="1"/>
  </si>
  <si>
    <r>
      <t>　　□</t>
    </r>
    <r>
      <rPr>
        <b/>
        <sz val="8.5"/>
        <color theme="1"/>
        <rFont val="メイリオ"/>
        <family val="3"/>
        <charset val="128"/>
      </rPr>
      <t>Ｂ</t>
    </r>
    <r>
      <rPr>
        <sz val="8.5"/>
        <color theme="1"/>
        <rFont val="メイリオ"/>
        <family val="3"/>
        <charset val="128"/>
      </rPr>
      <t>種接地工事　　 ： 直径 4.0 [mm] 　（≒12.6 [sqmm] …… 14  [sqmm] 相当）</t>
    </r>
    <phoneticPr fontId="1"/>
  </si>
  <si>
    <r>
      <t>　　□</t>
    </r>
    <r>
      <rPr>
        <b/>
        <sz val="8.5"/>
        <color theme="1"/>
        <rFont val="メイリオ"/>
        <family val="3"/>
        <charset val="128"/>
      </rPr>
      <t>Ｄ</t>
    </r>
    <r>
      <rPr>
        <sz val="8.5"/>
        <color theme="1"/>
        <rFont val="メイリオ"/>
        <family val="3"/>
        <charset val="128"/>
      </rPr>
      <t>、</t>
    </r>
    <r>
      <rPr>
        <b/>
        <sz val="8.5"/>
        <color theme="1"/>
        <rFont val="メイリオ"/>
        <family val="3"/>
        <charset val="128"/>
      </rPr>
      <t>Ｃ</t>
    </r>
    <r>
      <rPr>
        <sz val="8.5"/>
        <color theme="1"/>
        <rFont val="メイリオ"/>
        <family val="3"/>
        <charset val="128"/>
      </rPr>
      <t>種接地工事 ： 直径 1.6 [mm] 　（≒ 2.0  [sqmm] …… 2.0 [sqmm] 相当）</t>
    </r>
    <phoneticPr fontId="1"/>
  </si>
  <si>
    <t>Ｂ種接地工事</t>
    <phoneticPr fontId="1"/>
  </si>
  <si>
    <r>
      <t xml:space="preserve">　■内線規程 </t>
    </r>
    <r>
      <rPr>
        <b/>
        <sz val="9"/>
        <color theme="1"/>
        <rFont val="Times New Roman"/>
        <family val="1"/>
      </rPr>
      <t>1350-5-4</t>
    </r>
    <r>
      <rPr>
        <sz val="8.5"/>
        <color theme="1"/>
        <rFont val="メイリオ"/>
        <family val="3"/>
        <charset val="128"/>
      </rPr>
      <t xml:space="preserve"> [Ｂ種接地工事の接地線太さ] は、</t>
    </r>
    <r>
      <rPr>
        <b/>
        <sz val="9"/>
        <color theme="1"/>
        <rFont val="Times New Roman"/>
        <family val="1"/>
      </rPr>
      <t>1350-5</t>
    </r>
    <r>
      <rPr>
        <sz val="8.5"/>
        <color theme="1"/>
        <rFont val="メイリオ"/>
        <family val="3"/>
        <charset val="128"/>
      </rPr>
      <t xml:space="preserve"> 表に定められているが、</t>
    </r>
    <r>
      <rPr>
        <b/>
        <sz val="8.5"/>
        <color theme="1"/>
        <rFont val="メイリオ"/>
        <family val="3"/>
        <charset val="128"/>
      </rPr>
      <t>Ｂ</t>
    </r>
    <r>
      <rPr>
        <sz val="8.5"/>
        <color theme="1"/>
        <rFont val="メイリオ"/>
        <family val="3"/>
        <charset val="128"/>
      </rPr>
      <t>種接地工事を単独接地工事とすると、変圧器</t>
    </r>
    <phoneticPr fontId="1"/>
  </si>
  <si>
    <r>
      <t>　　容量にかかわらず、</t>
    </r>
    <r>
      <rPr>
        <b/>
        <sz val="8.5"/>
        <color theme="1"/>
        <rFont val="メイリオ"/>
        <family val="3"/>
        <charset val="128"/>
      </rPr>
      <t>14</t>
    </r>
    <r>
      <rPr>
        <sz val="8.5"/>
        <color theme="1"/>
        <rFont val="メイリオ"/>
        <family val="3"/>
        <charset val="128"/>
      </rPr>
      <t xml:space="preserve"> [sqmm] 以上とすることができる。</t>
    </r>
    <phoneticPr fontId="1"/>
  </si>
  <si>
    <t>ELCB専用接地</t>
    <phoneticPr fontId="1"/>
  </si>
  <si>
    <r>
      <t xml:space="preserve">　■内線規程 </t>
    </r>
    <r>
      <rPr>
        <b/>
        <sz val="9"/>
        <color theme="1"/>
        <rFont val="Times New Roman"/>
        <family val="1"/>
      </rPr>
      <t>1350-13</t>
    </r>
    <r>
      <rPr>
        <sz val="8.5"/>
        <color theme="1"/>
        <rFont val="メイリオ"/>
        <family val="3"/>
        <charset val="128"/>
      </rPr>
      <t xml:space="preserve">   [接地線及び接地極の共用の制限]</t>
    </r>
    <phoneticPr fontId="1"/>
  </si>
  <si>
    <t>　　漏電遮断器で保護されている電路と保護されていない電路に施設される機器などの接地線及び接地極は、共用しないこと。</t>
    <phoneticPr fontId="1"/>
  </si>
  <si>
    <r>
      <t>　　ただし、</t>
    </r>
    <r>
      <rPr>
        <b/>
        <sz val="8.5"/>
        <color theme="1"/>
        <rFont val="メイリオ"/>
        <family val="3"/>
        <charset val="128"/>
      </rPr>
      <t>２</t>
    </r>
    <r>
      <rPr>
        <sz val="8.5"/>
        <color theme="1"/>
        <rFont val="メイリオ"/>
        <family val="3"/>
        <charset val="128"/>
      </rPr>
      <t>Ω以下の低抵抗の接地極を使用する場合には、この限りではない。（勧告）</t>
    </r>
    <phoneticPr fontId="1"/>
  </si>
  <si>
    <t>接地極 材料</t>
    <phoneticPr fontId="1"/>
  </si>
  <si>
    <t>　■接地極銅板　　： 600×600×1.5 mmt （0.36 ｍ2）　　900×900×1.5 mmt （0.81 ｍ2）</t>
    <phoneticPr fontId="1"/>
  </si>
  <si>
    <t>　■アース棒　　　： 単独式／連結式　10φ×1000 mm，10φ×1500 mm 、14φ×1200 mm，14φ×1500 mm</t>
    <phoneticPr fontId="1"/>
  </si>
  <si>
    <t>　■測定用アース棒： 7φ×300 mm，10φ×500 mm，14φ×300 mm</t>
    <phoneticPr fontId="1"/>
  </si>
  <si>
    <r>
      <t xml:space="preserve"> 旧－特別</t>
    </r>
    <r>
      <rPr>
        <b/>
        <sz val="8.5"/>
        <color theme="1"/>
        <rFont val="メイリオ"/>
        <family val="3"/>
        <charset val="128"/>
      </rPr>
      <t>３</t>
    </r>
    <r>
      <rPr>
        <sz val="8.5"/>
        <color theme="1"/>
        <rFont val="メイリオ"/>
        <family val="3"/>
        <charset val="128"/>
      </rPr>
      <t>種</t>
    </r>
    <phoneticPr fontId="1"/>
  </si>
  <si>
    <r>
      <t xml:space="preserve"> 旧－</t>
    </r>
    <r>
      <rPr>
        <b/>
        <sz val="8.5"/>
        <color theme="1"/>
        <rFont val="メイリオ"/>
        <family val="3"/>
        <charset val="128"/>
      </rPr>
      <t>2</t>
    </r>
    <r>
      <rPr>
        <sz val="8.5"/>
        <color theme="1"/>
        <rFont val="メイリオ"/>
        <family val="3"/>
        <charset val="128"/>
      </rPr>
      <t>種</t>
    </r>
    <phoneticPr fontId="1"/>
  </si>
  <si>
    <r>
      <t xml:space="preserve"> 旧－</t>
    </r>
    <r>
      <rPr>
        <b/>
        <sz val="8.5"/>
        <color theme="1"/>
        <rFont val="メイリオ"/>
        <family val="3"/>
        <charset val="128"/>
      </rPr>
      <t>3</t>
    </r>
    <r>
      <rPr>
        <sz val="8.5"/>
        <color theme="1"/>
        <rFont val="メイリオ"/>
        <family val="3"/>
        <charset val="128"/>
      </rPr>
      <t>種</t>
    </r>
    <phoneticPr fontId="1"/>
  </si>
  <si>
    <r>
      <t xml:space="preserve"> 旧－</t>
    </r>
    <r>
      <rPr>
        <b/>
        <sz val="8.5"/>
        <color theme="1"/>
        <rFont val="メイリオ"/>
        <family val="3"/>
        <charset val="128"/>
      </rPr>
      <t>1</t>
    </r>
    <r>
      <rPr>
        <sz val="8.5"/>
        <color theme="1"/>
        <rFont val="メイリオ"/>
        <family val="3"/>
        <charset val="128"/>
      </rPr>
      <t>種</t>
    </r>
    <phoneticPr fontId="1"/>
  </si>
  <si>
    <t xml:space="preserve"> 昭和47年、電気工作物</t>
    <phoneticPr fontId="1"/>
  </si>
  <si>
    <t xml:space="preserve"> 規定から電気設備技術基</t>
    <phoneticPr fontId="1"/>
  </si>
  <si>
    <t xml:space="preserve"> 準に改定-交流低圧が、</t>
    <phoneticPr fontId="1"/>
  </si>
  <si>
    <r>
      <t xml:space="preserve"> ：</t>
    </r>
    <r>
      <rPr>
        <b/>
        <sz val="8.5"/>
        <color theme="1"/>
        <rFont val="メイリオ"/>
        <family val="3"/>
        <charset val="128"/>
      </rPr>
      <t>Ｃ</t>
    </r>
    <r>
      <rPr>
        <sz val="8.5"/>
        <color theme="1"/>
        <rFont val="メイリオ"/>
        <family val="3"/>
        <charset val="128"/>
      </rPr>
      <t>種接地</t>
    </r>
    <phoneticPr fontId="1"/>
  </si>
  <si>
    <r>
      <t xml:space="preserve"> </t>
    </r>
    <r>
      <rPr>
        <b/>
        <sz val="8.5"/>
        <color theme="1"/>
        <rFont val="メイリオ"/>
        <family val="3"/>
        <charset val="128"/>
      </rPr>
      <t>300</t>
    </r>
    <r>
      <rPr>
        <sz val="8.5"/>
        <color theme="1"/>
        <rFont val="メイリオ"/>
        <family val="3"/>
        <charset val="128"/>
      </rPr>
      <t xml:space="preserve">V から </t>
    </r>
    <r>
      <rPr>
        <b/>
        <sz val="8.5"/>
        <color theme="1"/>
        <rFont val="メイリオ"/>
        <family val="3"/>
        <charset val="128"/>
      </rPr>
      <t>600</t>
    </r>
    <r>
      <rPr>
        <sz val="8.5"/>
        <color theme="1"/>
        <rFont val="メイリオ"/>
        <family val="3"/>
        <charset val="128"/>
      </rPr>
      <t>Vに改定</t>
    </r>
    <phoneticPr fontId="1"/>
  </si>
  <si>
    <t xml:space="preserve"> 生産動力</t>
    <phoneticPr fontId="1"/>
  </si>
  <si>
    <r>
      <t xml:space="preserve"> </t>
    </r>
    <r>
      <rPr>
        <sz val="10"/>
        <color rgb="FFFF0000"/>
        <rFont val="HG明朝B"/>
        <family val="1"/>
        <charset val="128"/>
      </rPr>
      <t>15</t>
    </r>
    <r>
      <rPr>
        <sz val="10"/>
        <color theme="1"/>
        <rFont val="HG明朝B"/>
        <family val="1"/>
        <charset val="128"/>
      </rPr>
      <t xml:space="preserve"> 生産動力</t>
    </r>
    <phoneticPr fontId="1"/>
  </si>
  <si>
    <r>
      <t xml:space="preserve"> </t>
    </r>
    <r>
      <rPr>
        <sz val="11"/>
        <color rgb="FFFF0000"/>
        <rFont val="HG明朝B"/>
        <family val="1"/>
        <charset val="128"/>
      </rPr>
      <t>15</t>
    </r>
    <r>
      <rPr>
        <sz val="11"/>
        <color theme="1"/>
        <rFont val="HG明朝B"/>
        <family val="1"/>
        <charset val="128"/>
      </rPr>
      <t xml:space="preserve"> 生産動力</t>
    </r>
    <phoneticPr fontId="1"/>
  </si>
  <si>
    <t>電 源 供 給</t>
    <phoneticPr fontId="1"/>
  </si>
  <si>
    <t>　■生産機械設備は、多くの場合、生産機械の制御盤が付属しており、電気工事では電源供給が主務である。</t>
    <phoneticPr fontId="1"/>
  </si>
  <si>
    <t>需要電力の想定</t>
    <phoneticPr fontId="1"/>
  </si>
  <si>
    <t>　■個別負荷ごとに、誘導電動機・電気ヒータ等の定格出力、台数、負荷率（軸馬力余裕度）、効率、力率、需要率を想定した電気機器</t>
    <phoneticPr fontId="1"/>
  </si>
  <si>
    <r>
      <t>　　負荷表（</t>
    </r>
    <r>
      <rPr>
        <b/>
        <sz val="9"/>
        <color theme="1"/>
        <rFont val="Times New Roman"/>
        <family val="1"/>
      </rPr>
      <t>Load List</t>
    </r>
    <r>
      <rPr>
        <sz val="8.5"/>
        <color theme="1"/>
        <rFont val="メイリオ"/>
        <family val="3"/>
        <charset val="128"/>
      </rPr>
      <t>） を作成し、不等率を算出して生産動力全体の最大需要電力を決定する。</t>
    </r>
    <phoneticPr fontId="1"/>
  </si>
  <si>
    <t>　　□ 不等率：∑(個別負荷の最大電力)／負荷全体の最大需用電力</t>
    <phoneticPr fontId="1"/>
  </si>
  <si>
    <t>　　　［例］１６ 両１編成新幹線の最大電力は、約 8000 KW 、１時間あたり上下１２編成の合計電力が、32000 KW の場合、</t>
    <phoneticPr fontId="1"/>
  </si>
  <si>
    <t>　　　　　　 不等率＝（8000×12）／ 32000 ＝ 3.0</t>
    <phoneticPr fontId="1"/>
  </si>
  <si>
    <t>大型誘導電動機</t>
    <phoneticPr fontId="1"/>
  </si>
  <si>
    <r>
      <t>　■生産動力負荷で、大型誘導電動機がある場合、誘導電動機回路解析 (</t>
    </r>
    <r>
      <rPr>
        <b/>
        <sz val="8.5"/>
        <color theme="1"/>
        <rFont val="HGP明朝B"/>
        <family val="1"/>
        <charset val="128"/>
      </rPr>
      <t>ＶＤ３</t>
    </r>
    <r>
      <rPr>
        <sz val="8.5"/>
        <color theme="1"/>
        <rFont val="メイリオ"/>
        <family val="3"/>
        <charset val="128"/>
      </rPr>
      <t>) で、始動方式、瞬時電圧降下を確認して決定する</t>
    </r>
    <phoneticPr fontId="1"/>
  </si>
  <si>
    <r>
      <t>　　始動方式：□ 直入（</t>
    </r>
    <r>
      <rPr>
        <sz val="8.5"/>
        <color theme="1"/>
        <rFont val="HGP明朝B"/>
        <family val="1"/>
        <charset val="128"/>
      </rPr>
      <t>Ｌ-Ｓ</t>
    </r>
    <r>
      <rPr>
        <sz val="8.5"/>
        <color theme="1"/>
        <rFont val="メイリオ"/>
        <family val="3"/>
        <charset val="128"/>
      </rPr>
      <t xml:space="preserve">）　　□ </t>
    </r>
    <r>
      <rPr>
        <sz val="8.5"/>
        <color theme="1"/>
        <rFont val="HGP明朝B"/>
        <family val="1"/>
        <charset val="128"/>
      </rPr>
      <t>Ｉｎｖ．</t>
    </r>
    <r>
      <rPr>
        <sz val="8.5"/>
        <color theme="1"/>
        <rFont val="メイリオ"/>
        <family val="3"/>
        <charset val="128"/>
      </rPr>
      <t xml:space="preserve">直入　　□ </t>
    </r>
    <r>
      <rPr>
        <sz val="8.5"/>
        <color theme="1"/>
        <rFont val="HGP明朝B"/>
        <family val="1"/>
        <charset val="128"/>
      </rPr>
      <t>Ｓ-Ｄ</t>
    </r>
    <r>
      <rPr>
        <sz val="8.5"/>
        <color theme="1"/>
        <rFont val="メイリオ"/>
        <family val="3"/>
        <charset val="128"/>
      </rPr>
      <t xml:space="preserve">　　□ </t>
    </r>
    <r>
      <rPr>
        <sz val="8.5"/>
        <color theme="1"/>
        <rFont val="Meiryo UI"/>
        <family val="3"/>
        <charset val="128"/>
      </rPr>
      <t>リアクトル</t>
    </r>
    <r>
      <rPr>
        <sz val="8.5"/>
        <color theme="1"/>
        <rFont val="メイリオ"/>
        <family val="3"/>
        <charset val="128"/>
      </rPr>
      <t>　　□ 始動補償器</t>
    </r>
    <phoneticPr fontId="1"/>
  </si>
  <si>
    <r>
      <t xml:space="preserve"> S-D </t>
    </r>
    <r>
      <rPr>
        <b/>
        <sz val="8.5"/>
        <color theme="1"/>
        <rFont val="Times New Roman"/>
        <family val="1"/>
      </rPr>
      <t>(Star delta</t>
    </r>
    <r>
      <rPr>
        <sz val="8.5"/>
        <color theme="1"/>
        <rFont val="メイリオ"/>
        <family val="3"/>
        <charset val="128"/>
      </rPr>
      <t>)</t>
    </r>
    <phoneticPr fontId="1"/>
  </si>
  <si>
    <t>　　□ closed Ｓ-Ｄ：S から D に切り替わる時、電源が開放されない。（位相差が生じない）</t>
    <rPh sb="23" eb="24">
      <t>キ</t>
    </rPh>
    <rPh sb="25" eb="26">
      <t>カ</t>
    </rPh>
    <rPh sb="28" eb="29">
      <t>トキ</t>
    </rPh>
    <rPh sb="30" eb="32">
      <t>デンゲン</t>
    </rPh>
    <rPh sb="33" eb="35">
      <t>カイホウ</t>
    </rPh>
    <rPh sb="41" eb="44">
      <t>イソウサ</t>
    </rPh>
    <rPh sb="45" eb="46">
      <t>ショウ</t>
    </rPh>
    <phoneticPr fontId="1"/>
  </si>
  <si>
    <r>
      <t xml:space="preserve">　　□  open  Ｓ-Ｄ：S から D に切り替わる時、電源が開放される。   </t>
    </r>
    <r>
      <rPr>
        <sz val="4"/>
        <color theme="1"/>
        <rFont val="メイリオ"/>
        <family val="3"/>
        <charset val="128"/>
      </rPr>
      <t xml:space="preserve"> </t>
    </r>
    <r>
      <rPr>
        <sz val="8.5"/>
        <color theme="1"/>
        <rFont val="メイリオ"/>
        <family val="3"/>
        <charset val="128"/>
      </rPr>
      <t>（位相差が生じる）</t>
    </r>
    <rPh sb="23" eb="24">
      <t>キ</t>
    </rPh>
    <rPh sb="25" eb="26">
      <t>カ</t>
    </rPh>
    <rPh sb="28" eb="29">
      <t>トキ</t>
    </rPh>
    <rPh sb="30" eb="32">
      <t>デンゲン</t>
    </rPh>
    <rPh sb="33" eb="35">
      <t>カイホウ</t>
    </rPh>
    <rPh sb="44" eb="47">
      <t>イソウサ</t>
    </rPh>
    <rPh sb="48" eb="49">
      <t>ショウ</t>
    </rPh>
    <phoneticPr fontId="1"/>
  </si>
  <si>
    <t>幹 線 サ イ ズ</t>
    <phoneticPr fontId="1"/>
  </si>
  <si>
    <r>
      <t>　　</t>
    </r>
    <r>
      <rPr>
        <sz val="8.5"/>
        <color theme="1"/>
        <rFont val="Meiryo UI"/>
        <family val="3"/>
        <charset val="128"/>
      </rPr>
      <t>ラック</t>
    </r>
    <r>
      <rPr>
        <sz val="8.5"/>
        <color theme="1"/>
        <rFont val="メイリオ"/>
        <family val="3"/>
        <charset val="128"/>
      </rPr>
      <t>，</t>
    </r>
    <r>
      <rPr>
        <sz val="8.5"/>
        <color theme="1"/>
        <rFont val="Meiryo UI"/>
        <family val="3"/>
        <charset val="128"/>
      </rPr>
      <t>バスダクト</t>
    </r>
    <r>
      <rPr>
        <sz val="8.5"/>
        <color theme="1"/>
        <rFont val="メイリオ"/>
        <family val="3"/>
        <charset val="128"/>
      </rPr>
      <t>，床</t>
    </r>
    <r>
      <rPr>
        <sz val="8.5"/>
        <color theme="1"/>
        <rFont val="Meiryo UI"/>
        <family val="3"/>
        <charset val="128"/>
      </rPr>
      <t>ピット</t>
    </r>
    <r>
      <rPr>
        <sz val="8.5"/>
        <color theme="1"/>
        <rFont val="メイリオ"/>
        <family val="3"/>
        <charset val="128"/>
      </rPr>
      <t>等に幹線</t>
    </r>
    <r>
      <rPr>
        <sz val="8.5"/>
        <color theme="1"/>
        <rFont val="Meiryo UI"/>
        <family val="3"/>
        <charset val="128"/>
      </rPr>
      <t>ケーブル</t>
    </r>
    <r>
      <rPr>
        <sz val="8.5"/>
        <color theme="1"/>
        <rFont val="メイリオ"/>
        <family val="3"/>
        <charset val="128"/>
      </rPr>
      <t>を布設し、現場生産動力分電盤を経て、各生産機械制御盤に露出配管接続する。</t>
    </r>
    <phoneticPr fontId="1"/>
  </si>
  <si>
    <r>
      <t>　■生産工場は、設備の変更に伴う電気機器の負荷増減が予想されるので、隠ぺい配線は、できるだけ避け、露出配管，鉄板</t>
    </r>
    <r>
      <rPr>
        <sz val="8.5"/>
        <color theme="1"/>
        <rFont val="Meiryo UI"/>
        <family val="3"/>
        <charset val="128"/>
      </rPr>
      <t>ダクト</t>
    </r>
    <r>
      <rPr>
        <sz val="8.5"/>
        <color theme="1"/>
        <rFont val="メイリオ"/>
        <family val="3"/>
        <charset val="128"/>
      </rPr>
      <t>，</t>
    </r>
    <r>
      <rPr>
        <sz val="8.5"/>
        <color theme="1"/>
        <rFont val="Meiryo UI"/>
        <family val="3"/>
        <charset val="128"/>
      </rPr>
      <t>ケーブル</t>
    </r>
    <phoneticPr fontId="1"/>
  </si>
  <si>
    <r>
      <t>　■既に作成した電気機器負荷表のデータを交流回路解析 (</t>
    </r>
    <r>
      <rPr>
        <b/>
        <sz val="8.5"/>
        <color theme="1"/>
        <rFont val="HGP明朝B"/>
        <family val="1"/>
        <charset val="128"/>
      </rPr>
      <t>ＶＤ４</t>
    </r>
    <r>
      <rPr>
        <sz val="8.5"/>
        <color theme="1"/>
        <rFont val="メイリオ"/>
        <family val="3"/>
        <charset val="128"/>
      </rPr>
      <t>) に転記し、電気室配電盤二次側，生産機械制御盤一次側の端子電圧、負</t>
    </r>
    <phoneticPr fontId="1"/>
  </si>
  <si>
    <r>
      <t>　　荷電流、負荷力率、変圧器負荷率、電気室配電盤の配線用遮断器容量決定、幹線</t>
    </r>
    <r>
      <rPr>
        <sz val="8.5"/>
        <color theme="1"/>
        <rFont val="Meiryo UI"/>
        <family val="3"/>
        <charset val="128"/>
      </rPr>
      <t>ケーブル</t>
    </r>
    <r>
      <rPr>
        <sz val="8.5"/>
        <color theme="1"/>
        <rFont val="メイリオ"/>
        <family val="3"/>
        <charset val="128"/>
      </rPr>
      <t>の連続許容電流、短絡事故電流に対する</t>
    </r>
    <r>
      <rPr>
        <sz val="8.5"/>
        <color theme="1"/>
        <rFont val="Meiryo UI"/>
        <family val="3"/>
        <charset val="128"/>
      </rPr>
      <t>ケーブル</t>
    </r>
    <phoneticPr fontId="1"/>
  </si>
  <si>
    <r>
      <t>　　短時間許容電流から、幹線</t>
    </r>
    <r>
      <rPr>
        <sz val="8.5"/>
        <color theme="1"/>
        <rFont val="Meiryo UI"/>
        <family val="3"/>
        <charset val="128"/>
      </rPr>
      <t>ケーブル</t>
    </r>
    <r>
      <rPr>
        <sz val="8.5"/>
        <color theme="1"/>
        <rFont val="メイリオ"/>
        <family val="3"/>
        <charset val="128"/>
      </rPr>
      <t>の仕様を決定する。</t>
    </r>
    <phoneticPr fontId="1"/>
  </si>
  <si>
    <t>最大需要電力の推定</t>
    <phoneticPr fontId="1"/>
  </si>
  <si>
    <r>
      <t>　■既存の工場改修工事を計画するとき、計画に必要な電気設備</t>
    </r>
    <r>
      <rPr>
        <sz val="8.5"/>
        <color theme="1"/>
        <rFont val="Meiryo UI"/>
        <family val="3"/>
        <charset val="128"/>
      </rPr>
      <t>メンテナンス</t>
    </r>
    <r>
      <rPr>
        <sz val="8.5"/>
        <color theme="1"/>
        <rFont val="メイリオ"/>
        <family val="3"/>
        <charset val="128"/>
      </rPr>
      <t>資料が不足していることがある。既存の最大需要電力を知る方法</t>
    </r>
    <phoneticPr fontId="1"/>
  </si>
  <si>
    <t>　　として、過去１～２年間の月毎の消費電力量，稼動日数／年，稼動日数／月，稼動時間／日　より平均不等率を推定することができ、</t>
    <phoneticPr fontId="1"/>
  </si>
  <si>
    <t>　　既存の電気設備合計電力と平均不等率から既存の最大需要電力が概算できる。</t>
    <phoneticPr fontId="1"/>
  </si>
  <si>
    <t xml:space="preserve"> 熱源・換気動力</t>
    <rPh sb="1" eb="3">
      <t>ネツゲン</t>
    </rPh>
    <rPh sb="4" eb="6">
      <t>カンキ</t>
    </rPh>
    <rPh sb="6" eb="8">
      <t>ドウリョク</t>
    </rPh>
    <phoneticPr fontId="1"/>
  </si>
  <si>
    <r>
      <rPr>
        <sz val="11"/>
        <color rgb="FFFF0000"/>
        <rFont val="HG明朝B"/>
        <family val="1"/>
        <charset val="128"/>
      </rPr>
      <t>16</t>
    </r>
    <r>
      <rPr>
        <sz val="6"/>
        <color theme="1"/>
        <rFont val="HG明朝B"/>
        <family val="1"/>
        <charset val="128"/>
      </rPr>
      <t xml:space="preserve"> </t>
    </r>
    <r>
      <rPr>
        <sz val="11"/>
        <color theme="1"/>
        <rFont val="HGP明朝B"/>
        <family val="1"/>
        <charset val="128"/>
      </rPr>
      <t>熱源換気動力</t>
    </r>
    <phoneticPr fontId="1"/>
  </si>
  <si>
    <r>
      <rPr>
        <sz val="10"/>
        <color rgb="FFFF0000"/>
        <rFont val="HG明朝B"/>
        <family val="1"/>
        <charset val="128"/>
      </rPr>
      <t>16</t>
    </r>
    <r>
      <rPr>
        <sz val="10"/>
        <color theme="1"/>
        <rFont val="HG明朝B"/>
        <family val="1"/>
        <charset val="128"/>
      </rPr>
      <t xml:space="preserve"> </t>
    </r>
    <r>
      <rPr>
        <sz val="10"/>
        <color theme="1"/>
        <rFont val="HGP明朝B"/>
        <family val="1"/>
        <charset val="128"/>
      </rPr>
      <t>熱源・換気動力</t>
    </r>
    <phoneticPr fontId="1"/>
  </si>
  <si>
    <t>温熱源機器</t>
    <phoneticPr fontId="1"/>
  </si>
  <si>
    <t>　■蒸気圧縮冷凍機　　■吸収式冷凍機　　■吸着式冷凍機</t>
    <phoneticPr fontId="1"/>
  </si>
  <si>
    <t>冷熱源機器</t>
    <phoneticPr fontId="1"/>
  </si>
  <si>
    <t>熱源機器組合せ</t>
    <phoneticPr fontId="1"/>
  </si>
  <si>
    <r>
      <t>　■</t>
    </r>
    <r>
      <rPr>
        <sz val="8.5"/>
        <color theme="1"/>
        <rFont val="Meiryo UI"/>
        <family val="3"/>
        <charset val="128"/>
      </rPr>
      <t>ヒートポンプエァコン</t>
    </r>
    <r>
      <rPr>
        <sz val="8.5"/>
        <color theme="1"/>
        <rFont val="メイリオ"/>
        <family val="3"/>
        <charset val="128"/>
      </rPr>
      <t>　　■ボイラー　　■電熱機器</t>
    </r>
    <phoneticPr fontId="1"/>
  </si>
  <si>
    <t>　■ボイラー＋ 吸収式冷凍機：蒸気と冷熱の同時供給に適する。…………………………………… 病院・ホテル</t>
    <phoneticPr fontId="1"/>
  </si>
  <si>
    <t>　■ボイラー＋ ターボ冷凍機：ヒートポンプでの暖房が行いにくい寒冷地で用いられる。……… 大規模建築物</t>
    <phoneticPr fontId="1"/>
  </si>
  <si>
    <r>
      <t>　■</t>
    </r>
    <r>
      <rPr>
        <sz val="8.5"/>
        <color theme="1"/>
        <rFont val="Meiryo UI"/>
        <family val="3"/>
        <charset val="128"/>
      </rPr>
      <t>ヒートポンプエァコン</t>
    </r>
    <r>
      <rPr>
        <sz val="8.5"/>
        <color theme="1"/>
        <rFont val="メイリオ"/>
        <family val="3"/>
        <charset val="128"/>
      </rPr>
      <t>：一つの熱源機器で温熱源と冷熱源が同時に供給できる。…………………… 中小規模建築物</t>
    </r>
    <phoneticPr fontId="1"/>
  </si>
  <si>
    <r>
      <t>　■吸収式冷温水機</t>
    </r>
    <r>
      <rPr>
        <sz val="2"/>
        <color theme="1"/>
        <rFont val="メイリオ"/>
        <family val="3"/>
        <charset val="128"/>
      </rPr>
      <t xml:space="preserve"> </t>
    </r>
    <r>
      <rPr>
        <sz val="8.5"/>
        <color theme="1"/>
        <rFont val="メイリオ"/>
        <family val="3"/>
        <charset val="128"/>
      </rPr>
      <t xml:space="preserve"> ：一つの熱源機器で温熱源と冷熱源が同時に供給できる。…………………… 電力消費を抑えたい中規模建築物</t>
    </r>
    <phoneticPr fontId="1"/>
  </si>
  <si>
    <r>
      <t>　■（</t>
    </r>
    <r>
      <rPr>
        <sz val="8.5"/>
        <color theme="1"/>
        <rFont val="Meiryo UI"/>
        <family val="3"/>
        <charset val="128"/>
      </rPr>
      <t>コジェネレーション</t>
    </r>
    <r>
      <rPr>
        <sz val="8.5"/>
        <color theme="1"/>
        <rFont val="メイリオ"/>
        <family val="3"/>
        <charset val="128"/>
      </rPr>
      <t>排熱＋ボイラー）＋（排熱利用吸収式冷凍機＋電気駆動冷凍機＋蓄熱）：   大規模施設で各種熱源の特徴を生か</t>
    </r>
    <phoneticPr fontId="1"/>
  </si>
  <si>
    <t>　　　　　　　　　　　　　　　　　　　　　　　　　　　　　　　　　　　　　　　　　　　  して用いられる。………地域熱供給</t>
    <phoneticPr fontId="1"/>
  </si>
  <si>
    <t>付属機器（補機)</t>
    <phoneticPr fontId="1"/>
  </si>
  <si>
    <r>
      <t>　■ボイラー関連：ボイラー給水ポンプ、送風機、一次温水循環ポンプ、二次温水循環ポンプ、</t>
    </r>
    <r>
      <rPr>
        <sz val="8.5"/>
        <color theme="1"/>
        <rFont val="Meiryo UI"/>
        <family val="3"/>
        <charset val="128"/>
      </rPr>
      <t>ファンコイル・ユニット</t>
    </r>
    <phoneticPr fontId="1"/>
  </si>
  <si>
    <r>
      <t>　■ヒートポンプエァコン、吸収式冷温水機：一次冷温水循環ポンプ、二冷次温水循環ポンプ、</t>
    </r>
    <r>
      <rPr>
        <sz val="8.5"/>
        <color theme="1"/>
        <rFont val="Meiryo UI"/>
        <family val="3"/>
        <charset val="128"/>
      </rPr>
      <t>ファンコイル・ユニット</t>
    </r>
    <phoneticPr fontId="1"/>
  </si>
  <si>
    <r>
      <t>　■吸収式冷凍機、ターボ冷凍機：一次冷水循環ポンプ、二冷次水循環ポンプ、</t>
    </r>
    <r>
      <rPr>
        <sz val="8.5"/>
        <color theme="1"/>
        <rFont val="Meiryo UI"/>
        <family val="3"/>
        <charset val="128"/>
      </rPr>
      <t>ファンコイル・ユニット</t>
    </r>
    <r>
      <rPr>
        <sz val="8.5"/>
        <color theme="1"/>
        <rFont val="メイリオ"/>
        <family val="3"/>
        <charset val="128"/>
      </rPr>
      <t>、</t>
    </r>
    <r>
      <rPr>
        <sz val="8.5"/>
        <color theme="1"/>
        <rFont val="Meiryo UI"/>
        <family val="3"/>
        <charset val="128"/>
      </rPr>
      <t>クーリングタワー・ファン</t>
    </r>
    <r>
      <rPr>
        <sz val="8.5"/>
        <color theme="1"/>
        <rFont val="メイリオ"/>
        <family val="3"/>
        <charset val="128"/>
      </rPr>
      <t>、冷却水ポンプ</t>
    </r>
    <phoneticPr fontId="1"/>
  </si>
  <si>
    <t>換 気 動 力</t>
    <phoneticPr fontId="1"/>
  </si>
  <si>
    <t>　■給気ファン：ＯＡ給気ファン、空気調和機給気ファン</t>
    <phoneticPr fontId="1"/>
  </si>
  <si>
    <t>　■排気ファン：ＥＡ排気ファン、空気調和機排気ファン、環気ファン</t>
    <phoneticPr fontId="1"/>
  </si>
  <si>
    <t>　■換気ファン：ロスナイ</t>
    <phoneticPr fontId="1"/>
  </si>
  <si>
    <r>
      <t>　■動力負荷で、大型誘導電動機がある場合、誘導電動機回路解析 (</t>
    </r>
    <r>
      <rPr>
        <b/>
        <sz val="8.5"/>
        <color theme="1"/>
        <rFont val="HGP明朝B"/>
        <family val="1"/>
        <charset val="128"/>
      </rPr>
      <t>ＶＤ３</t>
    </r>
    <r>
      <rPr>
        <sz val="8.5"/>
        <color theme="1"/>
        <rFont val="メイリオ"/>
        <family val="3"/>
        <charset val="128"/>
      </rPr>
      <t>) で、始動方式、瞬時電圧降下を確認して決定する。</t>
    </r>
    <phoneticPr fontId="1"/>
  </si>
  <si>
    <r>
      <t>　　　　始動方式：□ 直入（</t>
    </r>
    <r>
      <rPr>
        <sz val="8.5"/>
        <color theme="1"/>
        <rFont val="HGP明朝B"/>
        <family val="1"/>
        <charset val="128"/>
      </rPr>
      <t>Ｌ-Ｓ</t>
    </r>
    <r>
      <rPr>
        <sz val="8.5"/>
        <color theme="1"/>
        <rFont val="メイリオ"/>
        <family val="3"/>
        <charset val="128"/>
      </rPr>
      <t xml:space="preserve">）　　□ </t>
    </r>
    <r>
      <rPr>
        <sz val="8.5"/>
        <color theme="1"/>
        <rFont val="HGP明朝B"/>
        <family val="1"/>
        <charset val="128"/>
      </rPr>
      <t>Ｉｎｖ．</t>
    </r>
    <r>
      <rPr>
        <sz val="8.5"/>
        <color theme="1"/>
        <rFont val="メイリオ"/>
        <family val="3"/>
        <charset val="128"/>
      </rPr>
      <t xml:space="preserve">直入　　□ </t>
    </r>
    <r>
      <rPr>
        <sz val="8.5"/>
        <color theme="1"/>
        <rFont val="HGP明朝B"/>
        <family val="1"/>
        <charset val="128"/>
      </rPr>
      <t>Ｓ-Ｄ</t>
    </r>
    <r>
      <rPr>
        <sz val="8.5"/>
        <color theme="1"/>
        <rFont val="メイリオ"/>
        <family val="3"/>
        <charset val="128"/>
      </rPr>
      <t>　　□ リアクトル　　□ 始動補償器</t>
    </r>
    <phoneticPr fontId="1"/>
  </si>
  <si>
    <t>動力操作盤</t>
    <phoneticPr fontId="1"/>
  </si>
  <si>
    <t>　■熱源機器：基本的に電源工事　　■熱源補機、換気機器：動力操作盤必要　　■インバータ機器の確認</t>
    <phoneticPr fontId="1"/>
  </si>
  <si>
    <t>　　□各機器の電気方式、定格出力、機器間、別途機器間の連動運転、起動／停止インターロック、ON／OFF-Delay Timer 等の確認。</t>
    <phoneticPr fontId="1"/>
  </si>
  <si>
    <t>　　□遠方操作配線、異常故障警報配線の確認。</t>
    <phoneticPr fontId="1"/>
  </si>
  <si>
    <r>
      <t>　　□各機器の電気方式、定格出力、機器間、別途機器間の連動運転、起動／停止</t>
    </r>
    <r>
      <rPr>
        <sz val="8.5"/>
        <color theme="1"/>
        <rFont val="Meiryo UI"/>
        <family val="3"/>
        <charset val="128"/>
      </rPr>
      <t>インターロック</t>
    </r>
    <r>
      <rPr>
        <sz val="8.5"/>
        <color theme="1"/>
        <rFont val="メイリオ"/>
        <family val="3"/>
        <charset val="128"/>
      </rPr>
      <t>、ON／OFF-Delay Timer 等の確認。</t>
    </r>
    <phoneticPr fontId="1"/>
  </si>
  <si>
    <t>動 力 幹 線</t>
    <phoneticPr fontId="1"/>
  </si>
  <si>
    <t>　■熱源機器と補機・換気機器とは負荷の特性が異なるので、動力幹線の系統を分ける。（ただし、中規模以上）</t>
    <phoneticPr fontId="1"/>
  </si>
  <si>
    <t>配電用変圧器</t>
    <phoneticPr fontId="1"/>
  </si>
  <si>
    <t>　■他動力機器（生産動力、防災動力）とは、変圧器の系統を分ける。（ただし、中・大規模以上）</t>
    <phoneticPr fontId="1"/>
  </si>
  <si>
    <t xml:space="preserve"> 衛生・建築動力</t>
    <rPh sb="1" eb="3">
      <t>エイセイ</t>
    </rPh>
    <rPh sb="4" eb="6">
      <t>ケンチク</t>
    </rPh>
    <rPh sb="6" eb="8">
      <t>ドウリョク</t>
    </rPh>
    <phoneticPr fontId="1"/>
  </si>
  <si>
    <r>
      <rPr>
        <sz val="2"/>
        <color theme="1"/>
        <rFont val="HG明朝B"/>
        <family val="1"/>
        <charset val="128"/>
      </rPr>
      <t xml:space="preserve"> </t>
    </r>
    <r>
      <rPr>
        <sz val="10"/>
        <color rgb="FFFF0000"/>
        <rFont val="HG明朝B"/>
        <family val="1"/>
        <charset val="128"/>
      </rPr>
      <t>17</t>
    </r>
    <r>
      <rPr>
        <sz val="2"/>
        <color theme="1"/>
        <rFont val="HG明朝B"/>
        <family val="1"/>
        <charset val="128"/>
      </rPr>
      <t xml:space="preserve"> </t>
    </r>
    <r>
      <rPr>
        <sz val="10"/>
        <color theme="1"/>
        <rFont val="HGP明朝B"/>
        <family val="1"/>
        <charset val="128"/>
      </rPr>
      <t>衛生・建築動力</t>
    </r>
    <phoneticPr fontId="1"/>
  </si>
  <si>
    <r>
      <rPr>
        <sz val="2"/>
        <color theme="1"/>
        <rFont val="HG明朝B"/>
        <family val="1"/>
        <charset val="128"/>
      </rPr>
      <t xml:space="preserve"> </t>
    </r>
    <r>
      <rPr>
        <sz val="11"/>
        <color rgb="FFFF0000"/>
        <rFont val="HG明朝B"/>
        <family val="1"/>
        <charset val="128"/>
      </rPr>
      <t>17</t>
    </r>
    <r>
      <rPr>
        <sz val="2"/>
        <color theme="1"/>
        <rFont val="HG明朝B"/>
        <family val="1"/>
        <charset val="128"/>
      </rPr>
      <t xml:space="preserve"> </t>
    </r>
    <r>
      <rPr>
        <sz val="11"/>
        <color theme="1"/>
        <rFont val="HG明朝B"/>
        <family val="1"/>
        <charset val="128"/>
      </rPr>
      <t>衛生建築動力</t>
    </r>
    <phoneticPr fontId="1"/>
  </si>
  <si>
    <t>衛 生 動 力</t>
    <phoneticPr fontId="1"/>
  </si>
  <si>
    <t>　■揚水ポンプ、 受水槽、 高架水槽　　■加圧給水装置　　■給湯循環ポンプ</t>
    <phoneticPr fontId="1"/>
  </si>
  <si>
    <t>………… 揚水ポンプ自動運転、水槽水位警報</t>
    <phoneticPr fontId="1"/>
  </si>
  <si>
    <t>………… ポンプ自動運転、水位警報、異常警報</t>
    <phoneticPr fontId="1"/>
  </si>
  <si>
    <t>　■排水ポンプ　　■汚水ポンプ　　■浄化槽 …………………………………………</t>
    <phoneticPr fontId="1"/>
  </si>
  <si>
    <t>………… 自動水栓、自動洗浄、エァタオル</t>
    <phoneticPr fontId="1"/>
  </si>
  <si>
    <t>　■給排水設備：便所、 洗面所、 厨房 …………………………………………………</t>
    <phoneticPr fontId="1"/>
  </si>
  <si>
    <t>………… アロライザ電源、ガス漏れ警報</t>
    <phoneticPr fontId="1"/>
  </si>
  <si>
    <t>　■医用配管、化学実験用配管 ……………………………………………………………</t>
    <phoneticPr fontId="1"/>
  </si>
  <si>
    <t>　■ガス（都市ガス、プロパン）供給配管 ………………………………………………</t>
    <phoneticPr fontId="1"/>
  </si>
  <si>
    <t>………… ガス漏れ警報</t>
    <phoneticPr fontId="1"/>
  </si>
  <si>
    <t>建 築 動 力</t>
    <phoneticPr fontId="1"/>
  </si>
  <si>
    <t>　■エレベータ　………………………………………………………………… 電源送り……… 外部連絡インターホン、異常警報、監視</t>
    <phoneticPr fontId="1"/>
  </si>
  <si>
    <t>　■小型焼却炉   ………………………………………………………………… 電源送り</t>
    <phoneticPr fontId="1"/>
  </si>
  <si>
    <r>
      <t xml:space="preserve">　■給水循環ポンプ：噴水、 人工川 </t>
    </r>
    <r>
      <rPr>
        <sz val="6"/>
        <color theme="1"/>
        <rFont val="メイリオ"/>
        <family val="3"/>
        <charset val="128"/>
      </rPr>
      <t xml:space="preserve"> </t>
    </r>
    <r>
      <rPr>
        <sz val="8.5"/>
        <color theme="1"/>
        <rFont val="メイリオ"/>
        <family val="3"/>
        <charset val="128"/>
      </rPr>
      <t>………………………………………… 電源送り</t>
    </r>
    <phoneticPr fontId="1"/>
  </si>
  <si>
    <t>　■ダムウェータ、エスカレータ、歩道   …………………………………… 電源送り</t>
    <phoneticPr fontId="1"/>
  </si>
  <si>
    <r>
      <t>　■電動シャッタ、 電動ドァ、 自動ドァ</t>
    </r>
    <r>
      <rPr>
        <sz val="4"/>
        <color theme="1"/>
        <rFont val="メイリオ"/>
        <family val="3"/>
        <charset val="128"/>
      </rPr>
      <t xml:space="preserve">  </t>
    </r>
    <r>
      <rPr>
        <sz val="8.5"/>
        <color theme="1"/>
        <rFont val="メイリオ"/>
        <family val="3"/>
        <charset val="128"/>
      </rPr>
      <t>…………………………………… 電源送り</t>
    </r>
    <phoneticPr fontId="1"/>
  </si>
  <si>
    <t>　■清掃用ゴンドラ   …………………………………………………………… 電源送り</t>
    <phoneticPr fontId="1"/>
  </si>
  <si>
    <t>　■広告塔照明、ネオンサイン   ……………………………………………… 電源送り</t>
    <phoneticPr fontId="1"/>
  </si>
  <si>
    <t>　■航空障害灯   ………………………………………………………………… 電源送り</t>
    <phoneticPr fontId="1"/>
  </si>
  <si>
    <r>
      <t>　■動力負荷で、大型誘導電動機がある場合、誘導電動機回路解析 (</t>
    </r>
    <r>
      <rPr>
        <b/>
        <sz val="8.5"/>
        <color theme="1"/>
        <rFont val="HGP明朝B"/>
        <family val="1"/>
        <charset val="128"/>
      </rPr>
      <t>ＶＤ３</t>
    </r>
    <r>
      <rPr>
        <sz val="8.5"/>
        <color theme="1"/>
        <rFont val="メイリオ"/>
        <family val="3"/>
        <charset val="128"/>
      </rPr>
      <t>) で、始動方式、瞬時電圧降下を確認して決定する</t>
    </r>
    <phoneticPr fontId="1"/>
  </si>
  <si>
    <r>
      <t>　　　始動方式：□ 直入（</t>
    </r>
    <r>
      <rPr>
        <sz val="8.5"/>
        <color theme="1"/>
        <rFont val="HGP明朝B"/>
        <family val="1"/>
        <charset val="128"/>
      </rPr>
      <t>Ｌ-Ｓ</t>
    </r>
    <r>
      <rPr>
        <sz val="8.5"/>
        <color theme="1"/>
        <rFont val="メイリオ"/>
        <family val="3"/>
        <charset val="128"/>
      </rPr>
      <t xml:space="preserve">）　　□ </t>
    </r>
    <r>
      <rPr>
        <sz val="8.5"/>
        <color theme="1"/>
        <rFont val="HGP明朝B"/>
        <family val="1"/>
        <charset val="128"/>
      </rPr>
      <t>Ｉｎｖ．</t>
    </r>
    <r>
      <rPr>
        <sz val="8.5"/>
        <color theme="1"/>
        <rFont val="メイリオ"/>
        <family val="3"/>
        <charset val="128"/>
      </rPr>
      <t xml:space="preserve">直入　　□ </t>
    </r>
    <r>
      <rPr>
        <sz val="8.5"/>
        <color theme="1"/>
        <rFont val="HGP明朝B"/>
        <family val="1"/>
        <charset val="128"/>
      </rPr>
      <t>Ｓ-Ｄ</t>
    </r>
    <r>
      <rPr>
        <sz val="8.5"/>
        <color theme="1"/>
        <rFont val="メイリオ"/>
        <family val="3"/>
        <charset val="128"/>
      </rPr>
      <t>　　□ リアクトル　　□ 始動補償器</t>
    </r>
    <phoneticPr fontId="1"/>
  </si>
  <si>
    <t>　■衛生機器：ポンプ類は、原則として動力操作盤必要　　■インバータ機器の確認</t>
    <phoneticPr fontId="1"/>
  </si>
  <si>
    <t>動 力 幹 線</t>
    <phoneticPr fontId="1"/>
  </si>
  <si>
    <t>　■衛生動力と建築動力とは負荷の特性が異なるので、動力幹線の系統を分ける。（ただし、中規模以上）</t>
    <phoneticPr fontId="1"/>
  </si>
  <si>
    <t xml:space="preserve"> 防災動力</t>
    <phoneticPr fontId="1"/>
  </si>
  <si>
    <r>
      <rPr>
        <sz val="10"/>
        <color rgb="FFFF0000"/>
        <rFont val="HG明朝B"/>
        <family val="1"/>
        <charset val="128"/>
      </rPr>
      <t>18</t>
    </r>
    <r>
      <rPr>
        <sz val="10"/>
        <color theme="1"/>
        <rFont val="HG明朝B"/>
        <family val="1"/>
        <charset val="128"/>
      </rPr>
      <t xml:space="preserve"> 防災動力</t>
    </r>
    <phoneticPr fontId="1"/>
  </si>
  <si>
    <r>
      <t xml:space="preserve"> </t>
    </r>
    <r>
      <rPr>
        <sz val="11"/>
        <color rgb="FFFF0000"/>
        <rFont val="HG明朝B"/>
        <family val="1"/>
        <charset val="128"/>
      </rPr>
      <t>18</t>
    </r>
    <r>
      <rPr>
        <sz val="11"/>
        <color theme="1"/>
        <rFont val="HG明朝B"/>
        <family val="1"/>
        <charset val="128"/>
      </rPr>
      <t xml:space="preserve"> 防災動力</t>
    </r>
    <phoneticPr fontId="1"/>
  </si>
  <si>
    <t>消 火 設 備</t>
    <phoneticPr fontId="1"/>
  </si>
  <si>
    <t>（消 防 法)</t>
    <phoneticPr fontId="1"/>
  </si>
  <si>
    <t>　■屋内消火栓設備  ：消火栓ポンプ・水源水槽・高架水槽 ……………………………………… 非常電源、水位警報</t>
    <phoneticPr fontId="1"/>
  </si>
  <si>
    <t>　■水噴霧消火設備  ：水噴霧ポンプ・水源水槽・呼水槽・高架水槽 …………………………… 非常電源、水位警報</t>
    <phoneticPr fontId="1"/>
  </si>
  <si>
    <r>
      <t>　■</t>
    </r>
    <r>
      <rPr>
        <sz val="8.5"/>
        <color theme="1"/>
        <rFont val="Meiryo UI"/>
        <family val="3"/>
        <charset val="128"/>
      </rPr>
      <t>スプリンクラー</t>
    </r>
    <r>
      <rPr>
        <sz val="8.5"/>
        <color theme="1"/>
        <rFont val="メイリオ"/>
        <family val="3"/>
        <charset val="128"/>
      </rPr>
      <t xml:space="preserve">設備 </t>
    </r>
    <r>
      <rPr>
        <sz val="2"/>
        <color theme="1"/>
        <rFont val="メイリオ"/>
        <family val="3"/>
        <charset val="128"/>
      </rPr>
      <t xml:space="preserve"> </t>
    </r>
    <r>
      <rPr>
        <sz val="8.5"/>
        <color theme="1"/>
        <rFont val="メイリオ"/>
        <family val="3"/>
        <charset val="128"/>
      </rPr>
      <t>：</t>
    </r>
    <r>
      <rPr>
        <sz val="8.5"/>
        <color theme="1"/>
        <rFont val="Meiryo UI"/>
        <family val="3"/>
        <charset val="128"/>
      </rPr>
      <t>スプリンクラーポンプ</t>
    </r>
    <r>
      <rPr>
        <sz val="8.5"/>
        <color theme="1"/>
        <rFont val="メイリオ"/>
        <family val="3"/>
        <charset val="128"/>
      </rPr>
      <t xml:space="preserve">・水源水槽・呼水槽・高架水槽  </t>
    </r>
    <r>
      <rPr>
        <sz val="6"/>
        <color theme="1"/>
        <rFont val="メイリオ"/>
        <family val="3"/>
        <charset val="128"/>
      </rPr>
      <t xml:space="preserve"> </t>
    </r>
    <r>
      <rPr>
        <sz val="8.5"/>
        <color theme="1"/>
        <rFont val="メイリオ"/>
        <family val="3"/>
        <charset val="128"/>
      </rPr>
      <t>……………………… 非常電源、水位警報</t>
    </r>
    <phoneticPr fontId="1"/>
  </si>
  <si>
    <r>
      <t xml:space="preserve">　■泡消火設備   </t>
    </r>
    <r>
      <rPr>
        <sz val="4"/>
        <color theme="1"/>
        <rFont val="メイリオ"/>
        <family val="3"/>
        <charset val="128"/>
      </rPr>
      <t xml:space="preserve"> </t>
    </r>
    <r>
      <rPr>
        <sz val="8.5"/>
        <color theme="1"/>
        <rFont val="メイリオ"/>
        <family val="3"/>
        <charset val="128"/>
      </rPr>
      <t xml:space="preserve">     ：泡消火ポンプ・泡原液槽・呼水槽 </t>
    </r>
    <r>
      <rPr>
        <sz val="2"/>
        <color theme="1"/>
        <rFont val="メイリオ"/>
        <family val="3"/>
        <charset val="128"/>
      </rPr>
      <t xml:space="preserve"> </t>
    </r>
    <r>
      <rPr>
        <sz val="8.5"/>
        <color theme="1"/>
        <rFont val="メイリオ"/>
        <family val="3"/>
        <charset val="128"/>
      </rPr>
      <t>………………………………………… 非常電源、水位警</t>
    </r>
    <phoneticPr fontId="1"/>
  </si>
  <si>
    <t>　■ハロゲン化物消火設備……………………………………………………………………………… 非常電源</t>
    <phoneticPr fontId="1"/>
  </si>
  <si>
    <t>　■粉末消火設備………………………………………………………………………………………… 非常電源</t>
    <phoneticPr fontId="1"/>
  </si>
  <si>
    <r>
      <t>　■屋外消火栓設備  ：屋外消火栓ポンプ</t>
    </r>
    <r>
      <rPr>
        <sz val="4"/>
        <color theme="1"/>
        <rFont val="メイリオ"/>
        <family val="3"/>
        <charset val="128"/>
      </rPr>
      <t xml:space="preserve"> </t>
    </r>
    <r>
      <rPr>
        <sz val="8.5"/>
        <color theme="1"/>
        <rFont val="メイリオ"/>
        <family val="3"/>
        <charset val="128"/>
      </rPr>
      <t xml:space="preserve"> …………………………………………………………… 非常電源、水位警報</t>
    </r>
    <phoneticPr fontId="1"/>
  </si>
  <si>
    <t>機械排煙設備</t>
    <phoneticPr fontId="1"/>
  </si>
  <si>
    <t>（建基法・消防法)</t>
    <phoneticPr fontId="1"/>
  </si>
  <si>
    <t>　■排煙ファン ……………………… 非常電源</t>
    <phoneticPr fontId="1"/>
  </si>
  <si>
    <t>（建築基準法)</t>
    <phoneticPr fontId="1"/>
  </si>
  <si>
    <t>　■防火シャッタ …………………… 非常電源</t>
    <phoneticPr fontId="1"/>
  </si>
  <si>
    <t>　■非常用エレベータ ……………… 非常電源 ……… 外部連絡インターホン、異常警報、監視</t>
    <phoneticPr fontId="1"/>
  </si>
  <si>
    <t>100Ｖ防災負荷</t>
    <phoneticPr fontId="1"/>
  </si>
  <si>
    <t>　□自動火災報知設備</t>
    <phoneticPr fontId="1"/>
  </si>
  <si>
    <t>　□ガス漏れ火災警報設備　　□漏電火災警報器　　□非常警報器具　　□非常コンセント設備　　□無線通信補助設備</t>
    <phoneticPr fontId="1"/>
  </si>
  <si>
    <t>　□誘導灯：非難口誘導灯、 室内･廊下通路誘導灯、 階段･通路誘導灯、 客席誘導灯</t>
    <phoneticPr fontId="1"/>
  </si>
  <si>
    <t>（建 基 法)</t>
    <phoneticPr fontId="1"/>
  </si>
  <si>
    <t>　□防火扉、防火シャッタ自動閉鎖設備（連動制御器）</t>
    <phoneticPr fontId="1"/>
  </si>
  <si>
    <r>
      <t>　■防災負荷で、大型誘導電動機がある場合、誘導電動機回路解析 (</t>
    </r>
    <r>
      <rPr>
        <b/>
        <sz val="8.5"/>
        <color theme="1"/>
        <rFont val="HGP明朝B"/>
        <family val="1"/>
        <charset val="128"/>
      </rPr>
      <t>ＶＤ３</t>
    </r>
    <r>
      <rPr>
        <sz val="8.5"/>
        <color theme="1"/>
        <rFont val="メイリオ"/>
        <family val="3"/>
        <charset val="128"/>
      </rPr>
      <t>) で、始動方式、瞬時電圧降下を確認して決定する。</t>
    </r>
    <phoneticPr fontId="1"/>
  </si>
  <si>
    <t>　　　始動方式：□ 直入（Ｌ-Ｓ）　　□ Ｉｎｖ．直入　　□ Ｓ-Ｄ　　□ リアクトル　　□ 始動補償器</t>
    <phoneticPr fontId="1"/>
  </si>
  <si>
    <t>動力操作盤</t>
    <phoneticPr fontId="1"/>
  </si>
  <si>
    <t>　■防災機器：ポンプ類は、原則として動力操作盤不要、</t>
    <phoneticPr fontId="1"/>
  </si>
  <si>
    <t>　　□各機器の電気方式、定格出力、別途機器間の連動運転、停止インターロック、複数負荷に対する逐次起動等の確認。</t>
    <phoneticPr fontId="1"/>
  </si>
  <si>
    <t>非常電源 (消防法)</t>
    <phoneticPr fontId="1"/>
  </si>
  <si>
    <t>　■非常電源専用受電設備　 　■自家発電設備　 　■蓄電池設備</t>
    <phoneticPr fontId="1"/>
  </si>
  <si>
    <t>配電用変圧器</t>
    <phoneticPr fontId="1"/>
  </si>
  <si>
    <t>　■防災動力と他の動力とは動力幹線の系統を分ける。（ただし、中規模以上）</t>
    <phoneticPr fontId="1"/>
  </si>
  <si>
    <t>　■他動力機器（生産動力、熱源動力、衛生動力）とは、変圧器の系統を分ける。（ただし、中・大規模以上）</t>
    <phoneticPr fontId="1"/>
  </si>
  <si>
    <t xml:space="preserve"> 照明器具</t>
    <phoneticPr fontId="1"/>
  </si>
  <si>
    <r>
      <t xml:space="preserve"> </t>
    </r>
    <r>
      <rPr>
        <sz val="11"/>
        <color theme="1"/>
        <rFont val="HGP明朝B"/>
        <family val="1"/>
        <charset val="128"/>
      </rPr>
      <t xml:space="preserve"> シーケンス番号</t>
    </r>
    <phoneticPr fontId="1"/>
  </si>
  <si>
    <t xml:space="preserve"> シーケンス番号</t>
    <rPh sb="6" eb="8">
      <t>バンゴウ</t>
    </rPh>
    <phoneticPr fontId="1"/>
  </si>
  <si>
    <r>
      <t xml:space="preserve"> </t>
    </r>
    <r>
      <rPr>
        <sz val="11"/>
        <color rgb="FFFF0000"/>
        <rFont val="HG明朝B"/>
        <family val="1"/>
        <charset val="128"/>
      </rPr>
      <t>20</t>
    </r>
    <r>
      <rPr>
        <sz val="11"/>
        <color theme="1"/>
        <rFont val="HG明朝B"/>
        <family val="1"/>
        <charset val="128"/>
      </rPr>
      <t xml:space="preserve"> 照明器具</t>
    </r>
    <rPh sb="4" eb="6">
      <t>ショウメイ</t>
    </rPh>
    <rPh sb="6" eb="8">
      <t>キグ</t>
    </rPh>
    <phoneticPr fontId="1"/>
  </si>
  <si>
    <r>
      <rPr>
        <sz val="10"/>
        <color rgb="FFFF0000"/>
        <rFont val="HG明朝B"/>
        <family val="1"/>
        <charset val="128"/>
      </rPr>
      <t xml:space="preserve"> 20</t>
    </r>
    <r>
      <rPr>
        <sz val="10"/>
        <color theme="1"/>
        <rFont val="HG明朝B"/>
        <family val="1"/>
        <charset val="128"/>
      </rPr>
      <t xml:space="preserve"> 照明器具</t>
    </r>
    <phoneticPr fontId="1"/>
  </si>
  <si>
    <t>ランプの種類</t>
    <phoneticPr fontId="1"/>
  </si>
  <si>
    <r>
      <t xml:space="preserve">　■蛍光灯(Ｈf)             16  ～   86      92 ～110    </t>
    </r>
    <r>
      <rPr>
        <sz val="6"/>
        <color theme="1"/>
        <rFont val="HGS明朝E"/>
        <family val="1"/>
        <charset val="128"/>
      </rPr>
      <t xml:space="preserve"> </t>
    </r>
    <r>
      <rPr>
        <sz val="8.5"/>
        <color theme="1"/>
        <rFont val="HGS明朝E"/>
        <family val="1"/>
        <charset val="128"/>
      </rPr>
      <t xml:space="preserve"> 8500 ～ 15000     3000 ～ 5000</t>
    </r>
    <phoneticPr fontId="1"/>
  </si>
  <si>
    <r>
      <t>　■蛍光灯                     4  ～  110     50 ～  90      6000 ～ 12000</t>
    </r>
    <r>
      <rPr>
        <sz val="2"/>
        <color theme="1"/>
        <rFont val="HGS明朝E"/>
        <family val="1"/>
        <charset val="128"/>
      </rPr>
      <t xml:space="preserve"> </t>
    </r>
    <r>
      <rPr>
        <sz val="8.5"/>
        <color theme="1"/>
        <rFont val="HGS明朝E"/>
        <family val="1"/>
        <charset val="128"/>
      </rPr>
      <t xml:space="preserve">     3000 ～ 5000</t>
    </r>
    <phoneticPr fontId="1"/>
  </si>
  <si>
    <t>　■ハロゲン電球　        5  ～ 1500    15 ～  20      2000 ～  4000      2700 ～ 3200　</t>
    <phoneticPr fontId="1"/>
  </si>
  <si>
    <t>　■白熱電球                10  ～  200       5 ～ 16      1000 ～  2000</t>
    <phoneticPr fontId="1"/>
  </si>
  <si>
    <r>
      <t xml:space="preserve">　■コンパクト蛍光灯   13  ～   96      50 ～  90    </t>
    </r>
    <r>
      <rPr>
        <sz val="6"/>
        <color theme="1"/>
        <rFont val="HGS明朝E"/>
        <family val="1"/>
        <charset val="128"/>
      </rPr>
      <t xml:space="preserve"> </t>
    </r>
    <r>
      <rPr>
        <sz val="8.5"/>
        <color theme="1"/>
        <rFont val="HGS明朝E"/>
        <family val="1"/>
        <charset val="128"/>
      </rPr>
      <t xml:space="preserve"> 5000 ～ 12000     1850 ～ 4500</t>
    </r>
    <phoneticPr fontId="1"/>
  </si>
  <si>
    <r>
      <t xml:space="preserve">                                  消費電力[W]　   [</t>
    </r>
    <r>
      <rPr>
        <sz val="8.5"/>
        <color theme="1"/>
        <rFont val="HGP明朝B"/>
        <family val="1"/>
        <charset val="128"/>
      </rPr>
      <t>ｌｍ</t>
    </r>
    <r>
      <rPr>
        <sz val="8.5"/>
        <color theme="1"/>
        <rFont val="HGS明朝E"/>
        <family val="1"/>
        <charset val="128"/>
      </rPr>
      <t xml:space="preserve">／W]  　定格寿命[時間]      色温度[K]   </t>
    </r>
    <phoneticPr fontId="1"/>
  </si>
  <si>
    <t>　■HID(Ｍ,ＭFランプ)  100 ～  400     60 ～ 78       6000 ～  9000      4300 ～ 6000   Ｍ：マルチハロゲン（透明形）、ＭF：蛍光形</t>
    <phoneticPr fontId="1"/>
  </si>
  <si>
    <r>
      <t xml:space="preserve">　■HID(Ｍ,ＭFランプ)  250 ～ 2000    70 ～110     </t>
    </r>
    <r>
      <rPr>
        <sz val="4"/>
        <color theme="1"/>
        <rFont val="HGS明朝E"/>
        <family val="1"/>
        <charset val="128"/>
      </rPr>
      <t xml:space="preserve"> </t>
    </r>
    <r>
      <rPr>
        <sz val="8.5"/>
        <color theme="1"/>
        <rFont val="HGS明朝E"/>
        <family val="1"/>
        <charset val="128"/>
      </rPr>
      <t xml:space="preserve"> 6000 ～ 12000     3800 ～ 4600  </t>
    </r>
    <r>
      <rPr>
        <sz val="2"/>
        <color theme="1"/>
        <rFont val="HGS明朝E"/>
        <family val="1"/>
        <charset val="128"/>
      </rPr>
      <t xml:space="preserve"> </t>
    </r>
    <r>
      <rPr>
        <sz val="8.5"/>
        <color theme="1"/>
        <rFont val="HGS明朝E"/>
        <family val="1"/>
        <charset val="128"/>
      </rPr>
      <t xml:space="preserve"> Ｍ：マルチハロゲン（透明形）、ＭF：蛍光形  </t>
    </r>
    <phoneticPr fontId="1"/>
  </si>
  <si>
    <r>
      <t xml:space="preserve">　■HID(Ｍ,ＭFランプ)  100 ～  400     85 ～110      9000 ～ 12000     3800 ～ 4000  </t>
    </r>
    <r>
      <rPr>
        <sz val="4"/>
        <color theme="1"/>
        <rFont val="HGS明朝E"/>
        <family val="1"/>
        <charset val="128"/>
      </rPr>
      <t xml:space="preserve"> </t>
    </r>
    <r>
      <rPr>
        <sz val="8.5"/>
        <color theme="1"/>
        <rFont val="HGS明朝E"/>
        <family val="1"/>
        <charset val="128"/>
      </rPr>
      <t xml:space="preserve"> Ｍ：メタルハライド（透明形）、ＭF：蛍光形</t>
    </r>
    <phoneticPr fontId="1"/>
  </si>
  <si>
    <r>
      <t>　■その他のランプ：セラミックメタルハライド、高圧ナトリウム、水銀、低圧ナトリウム、</t>
    </r>
    <r>
      <rPr>
        <sz val="8.5"/>
        <color theme="1"/>
        <rFont val="HGP明朝B"/>
        <family val="1"/>
        <charset val="128"/>
      </rPr>
      <t>ＬＥＤ</t>
    </r>
    <phoneticPr fontId="1"/>
  </si>
  <si>
    <t>色温度［Ｋ]</t>
    <phoneticPr fontId="1"/>
  </si>
  <si>
    <t>　□2600～3150（電球色）　　□3200～3700（温白色）　　□3900～4500（白色）　　□4600～5400（昼白色）　　□5700～7100（昼光色）</t>
    <phoneticPr fontId="1"/>
  </si>
  <si>
    <r>
      <t xml:space="preserve">   </t>
    </r>
    <r>
      <rPr>
        <sz val="8.5"/>
        <color rgb="FFFF0000"/>
        <rFont val="メイリオ"/>
        <family val="3"/>
        <charset val="128"/>
      </rPr>
      <t>━</t>
    </r>
    <r>
      <rPr>
        <sz val="8.5"/>
        <color rgb="FFFF6600"/>
        <rFont val="メイリオ"/>
        <family val="3"/>
        <charset val="128"/>
      </rPr>
      <t>━</t>
    </r>
    <r>
      <rPr>
        <sz val="8.5"/>
        <color theme="0"/>
        <rFont val="メイリオ"/>
        <family val="3"/>
        <charset val="128"/>
      </rPr>
      <t>暖かい</t>
    </r>
    <r>
      <rPr>
        <sz val="8.5"/>
        <color rgb="FFFF6600"/>
        <rFont val="メイリオ"/>
        <family val="3"/>
        <charset val="128"/>
      </rPr>
      <t>━━</t>
    </r>
    <r>
      <rPr>
        <sz val="8.5"/>
        <color rgb="FFFF9933"/>
        <rFont val="メイリオ"/>
        <family val="3"/>
        <charset val="128"/>
      </rPr>
      <t>━━</t>
    </r>
    <r>
      <rPr>
        <sz val="8.5"/>
        <color rgb="FFFFCC66"/>
        <rFont val="メイリオ"/>
        <family val="3"/>
        <charset val="128"/>
      </rPr>
      <t>━━</t>
    </r>
    <r>
      <rPr>
        <sz val="8.5"/>
        <color rgb="FFFFCC00"/>
        <rFont val="メイリオ"/>
        <family val="3"/>
        <charset val="128"/>
      </rPr>
      <t>━</t>
    </r>
    <r>
      <rPr>
        <sz val="8.5"/>
        <color rgb="FFFFFF00"/>
        <rFont val="メイリオ"/>
        <family val="3"/>
        <charset val="128"/>
      </rPr>
      <t>━━</t>
    </r>
    <r>
      <rPr>
        <sz val="8.5"/>
        <color theme="0"/>
        <rFont val="メイリオ"/>
        <family val="3"/>
        <charset val="128"/>
      </rPr>
      <t>3300</t>
    </r>
    <r>
      <rPr>
        <sz val="8.5"/>
        <color rgb="FFFFFF00"/>
        <rFont val="メイリオ"/>
        <family val="3"/>
        <charset val="128"/>
      </rPr>
      <t>━</t>
    </r>
    <r>
      <rPr>
        <sz val="8.5"/>
        <color rgb="FFFFFF66"/>
        <rFont val="メイリオ"/>
        <family val="3"/>
        <charset val="128"/>
      </rPr>
      <t>━━</t>
    </r>
    <r>
      <rPr>
        <sz val="8.5"/>
        <color rgb="FFCCFF66"/>
        <rFont val="メイリオ"/>
        <family val="3"/>
        <charset val="128"/>
      </rPr>
      <t>━━</t>
    </r>
    <r>
      <rPr>
        <sz val="8.5"/>
        <color rgb="FF99FF66"/>
        <rFont val="メイリオ"/>
        <family val="3"/>
        <charset val="128"/>
      </rPr>
      <t>━━</t>
    </r>
    <r>
      <rPr>
        <sz val="8.5"/>
        <color rgb="FF66FF66"/>
        <rFont val="メイリオ"/>
        <family val="3"/>
        <charset val="128"/>
      </rPr>
      <t>━━</t>
    </r>
    <r>
      <rPr>
        <sz val="8.5"/>
        <color rgb="FF33CC33"/>
        <rFont val="メイリオ"/>
        <family val="3"/>
        <charset val="128"/>
      </rPr>
      <t>━━</t>
    </r>
    <r>
      <rPr>
        <sz val="8.5"/>
        <color theme="0"/>
        <rFont val="メイリオ"/>
        <family val="3"/>
        <charset val="128"/>
      </rPr>
      <t>中間</t>
    </r>
    <r>
      <rPr>
        <sz val="8.5"/>
        <color rgb="FF33CC33"/>
        <rFont val="メイリオ"/>
        <family val="3"/>
        <charset val="128"/>
      </rPr>
      <t>━━</t>
    </r>
    <r>
      <rPr>
        <sz val="8.5"/>
        <color rgb="FF00FF00"/>
        <rFont val="メイリオ"/>
        <family val="3"/>
        <charset val="128"/>
      </rPr>
      <t>━</t>
    </r>
    <r>
      <rPr>
        <sz val="8.5"/>
        <color rgb="FF00FF99"/>
        <rFont val="メイリオ"/>
        <family val="3"/>
        <charset val="128"/>
      </rPr>
      <t>━</t>
    </r>
    <r>
      <rPr>
        <sz val="8.5"/>
        <color rgb="FF99FFCC"/>
        <rFont val="メイリオ"/>
        <family val="3"/>
        <charset val="128"/>
      </rPr>
      <t>━━</t>
    </r>
    <r>
      <rPr>
        <sz val="8.5"/>
        <color rgb="FF66FFFF"/>
        <rFont val="メイリオ"/>
        <family val="3"/>
        <charset val="128"/>
      </rPr>
      <t>━━</t>
    </r>
    <r>
      <rPr>
        <sz val="8.5"/>
        <color rgb="FF66CCFF"/>
        <rFont val="メイリオ"/>
        <family val="3"/>
        <charset val="128"/>
      </rPr>
      <t>━</t>
    </r>
    <r>
      <rPr>
        <sz val="8.5"/>
        <color theme="0"/>
        <rFont val="メイリオ"/>
        <family val="3"/>
        <charset val="128"/>
      </rPr>
      <t>5300</t>
    </r>
    <r>
      <rPr>
        <sz val="8.5"/>
        <color rgb="FF99CCFF"/>
        <rFont val="メイリオ"/>
        <family val="3"/>
        <charset val="128"/>
      </rPr>
      <t>━━</t>
    </r>
    <r>
      <rPr>
        <sz val="8.5"/>
        <color rgb="FF6699FF"/>
        <rFont val="メイリオ"/>
        <family val="3"/>
        <charset val="128"/>
      </rPr>
      <t>━━</t>
    </r>
    <r>
      <rPr>
        <sz val="8.5"/>
        <color rgb="FF6666FF"/>
        <rFont val="メイリオ"/>
        <family val="3"/>
        <charset val="128"/>
      </rPr>
      <t>━━</t>
    </r>
    <r>
      <rPr>
        <sz val="8.5"/>
        <color rgb="FF3366FF"/>
        <rFont val="メイリオ"/>
        <family val="3"/>
        <charset val="128"/>
      </rPr>
      <t>━━</t>
    </r>
    <r>
      <rPr>
        <sz val="8.5"/>
        <color rgb="FF6666FF"/>
        <rFont val="メイリオ"/>
        <family val="3"/>
        <charset val="128"/>
      </rPr>
      <t>━━</t>
    </r>
    <r>
      <rPr>
        <sz val="8.5"/>
        <color rgb="FF3333CC"/>
        <rFont val="メイリオ"/>
        <family val="3"/>
        <charset val="128"/>
      </rPr>
      <t>━</t>
    </r>
    <r>
      <rPr>
        <sz val="8.5"/>
        <color theme="0"/>
        <rFont val="メイリオ"/>
        <family val="3"/>
        <charset val="128"/>
      </rPr>
      <t>涼しい</t>
    </r>
    <r>
      <rPr>
        <sz val="8.5"/>
        <color rgb="FF6600FF"/>
        <rFont val="メイリオ"/>
        <family val="3"/>
        <charset val="128"/>
      </rPr>
      <t>━</t>
    </r>
    <r>
      <rPr>
        <sz val="8.5"/>
        <color rgb="FF3333CC"/>
        <rFont val="メイリオ"/>
        <family val="3"/>
        <charset val="128"/>
      </rPr>
      <t>━━━━</t>
    </r>
    <phoneticPr fontId="1"/>
  </si>
  <si>
    <r>
      <t xml:space="preserve">平均演色評価数 </t>
    </r>
    <r>
      <rPr>
        <sz val="9"/>
        <color theme="1"/>
        <rFont val="HGP明朝B"/>
        <family val="1"/>
        <charset val="128"/>
      </rPr>
      <t>Ｒａ</t>
    </r>
    <phoneticPr fontId="1"/>
  </si>
  <si>
    <r>
      <t xml:space="preserve">　□メタルハライドランプ ： </t>
    </r>
    <r>
      <rPr>
        <sz val="8.5"/>
        <color theme="1"/>
        <rFont val="HGP明朝B"/>
        <family val="1"/>
        <charset val="128"/>
      </rPr>
      <t>Ｒａ７０</t>
    </r>
    <r>
      <rPr>
        <sz val="8.5"/>
        <color theme="1"/>
        <rFont val="メイリオ"/>
        <family val="3"/>
        <charset val="128"/>
      </rPr>
      <t>～</t>
    </r>
    <r>
      <rPr>
        <sz val="8.5"/>
        <color theme="1"/>
        <rFont val="HGP明朝B"/>
        <family val="1"/>
        <charset val="128"/>
      </rPr>
      <t>９６</t>
    </r>
    <r>
      <rPr>
        <sz val="8.5"/>
        <color theme="1"/>
        <rFont val="メイリオ"/>
        <family val="3"/>
        <charset val="128"/>
      </rPr>
      <t xml:space="preserve">　　　□水銀ランプ ： </t>
    </r>
    <r>
      <rPr>
        <sz val="8.5"/>
        <color theme="1"/>
        <rFont val="HGP明朝B"/>
        <family val="1"/>
        <charset val="128"/>
      </rPr>
      <t>Ｒａ４０</t>
    </r>
    <r>
      <rPr>
        <sz val="8.5"/>
        <color theme="1"/>
        <rFont val="メイリオ"/>
        <family val="3"/>
        <charset val="128"/>
      </rPr>
      <t>～</t>
    </r>
    <r>
      <rPr>
        <sz val="8.5"/>
        <color theme="1"/>
        <rFont val="HGP明朝B"/>
        <family val="1"/>
        <charset val="128"/>
      </rPr>
      <t>５０</t>
    </r>
    <r>
      <rPr>
        <sz val="8.5"/>
        <color theme="1"/>
        <rFont val="メイリオ"/>
        <family val="3"/>
        <charset val="128"/>
      </rPr>
      <t xml:space="preserve">　　　□高圧ナトリウムランプ ： </t>
    </r>
    <r>
      <rPr>
        <sz val="8.5"/>
        <color theme="1"/>
        <rFont val="HGP明朝B"/>
        <family val="1"/>
        <charset val="128"/>
      </rPr>
      <t>Ｒａ２５</t>
    </r>
    <r>
      <rPr>
        <sz val="8.5"/>
        <color theme="1"/>
        <rFont val="メイリオ"/>
        <family val="3"/>
        <charset val="128"/>
      </rPr>
      <t>～</t>
    </r>
    <r>
      <rPr>
        <sz val="8.5"/>
        <color theme="1"/>
        <rFont val="HGP明朝B"/>
        <family val="1"/>
        <charset val="128"/>
      </rPr>
      <t>８５</t>
    </r>
    <phoneticPr fontId="1"/>
  </si>
  <si>
    <t>照明器具の分類</t>
    <phoneticPr fontId="1"/>
  </si>
  <si>
    <t>　　防虫　■天井取付(露出，埋込，吊下げ)、壁取付(露出，埋込)、床埋込、スタンド　■一般、調光、舞台照明　■用途別</t>
    <phoneticPr fontId="1"/>
  </si>
  <si>
    <t>　■屋内、屋外、地中、水中　　■一般、防災(非常照明，誘導灯)　　■一般、防湿、防雨、防水、密閉、安全増防爆、耐圧防爆、防塵、</t>
    <phoneticPr fontId="1"/>
  </si>
  <si>
    <t>照度基準等</t>
    <phoneticPr fontId="1"/>
  </si>
  <si>
    <t>グレアの分類</t>
    <phoneticPr fontId="1"/>
  </si>
  <si>
    <t>　■ZIS Z 9110-00　　■照明学会-屋内照明基準(オフィスビル)・グレア分類Ｇ(G0,G1,G2,G3)・グレア分類Ｖ(V1,V2,V3)</t>
    <phoneticPr fontId="1"/>
  </si>
  <si>
    <t>　■不能グレア(glare)、減能グレア、不快グレア　　■直接グレア、間接グレア、反射グレア</t>
    <phoneticPr fontId="1"/>
  </si>
  <si>
    <r>
      <t>天然の照度</t>
    </r>
    <r>
      <rPr>
        <sz val="9"/>
        <color theme="1"/>
        <rFont val="ＭＳ Ｐ明朝"/>
        <family val="1"/>
        <charset val="128"/>
      </rPr>
      <t xml:space="preserve"> ［ｌｘ]</t>
    </r>
    <phoneticPr fontId="1"/>
  </si>
  <si>
    <r>
      <t>　■晴天の日の日向   ：</t>
    </r>
    <r>
      <rPr>
        <b/>
        <sz val="8.5"/>
        <color theme="1"/>
        <rFont val="メイリオ"/>
        <family val="3"/>
        <charset val="128"/>
      </rPr>
      <t>100,000</t>
    </r>
    <r>
      <rPr>
        <sz val="8.5"/>
        <color theme="1"/>
        <rFont val="メイリオ"/>
        <family val="3"/>
        <charset val="128"/>
      </rPr>
      <t xml:space="preserve">   ■晴天の日の室内北窓側：</t>
    </r>
    <r>
      <rPr>
        <b/>
        <sz val="8.5"/>
        <color theme="1"/>
        <rFont val="メイリオ"/>
        <family val="3"/>
        <charset val="128"/>
      </rPr>
      <t>1,000</t>
    </r>
    <r>
      <rPr>
        <sz val="8.5"/>
        <color theme="1"/>
        <rFont val="メイリオ"/>
        <family val="3"/>
        <charset val="128"/>
      </rPr>
      <t xml:space="preserve"> ～ </t>
    </r>
    <r>
      <rPr>
        <b/>
        <sz val="8.5"/>
        <color theme="1"/>
        <rFont val="メイリオ"/>
        <family val="3"/>
        <charset val="128"/>
      </rPr>
      <t>2,000</t>
    </r>
    <r>
      <rPr>
        <sz val="8.5"/>
        <color theme="1"/>
        <rFont val="メイリオ"/>
        <family val="3"/>
        <charset val="128"/>
      </rPr>
      <t xml:space="preserve">  ■晴天の日の室内の隅：</t>
    </r>
    <r>
      <rPr>
        <b/>
        <sz val="8.5"/>
        <color theme="1"/>
        <rFont val="メイリオ"/>
        <family val="3"/>
        <charset val="128"/>
      </rPr>
      <t>20</t>
    </r>
    <r>
      <rPr>
        <sz val="8.5"/>
        <color theme="1"/>
        <rFont val="メイリオ"/>
        <family val="3"/>
        <charset val="128"/>
      </rPr>
      <t>　 ■晴天、月の</t>
    </r>
    <phoneticPr fontId="1"/>
  </si>
  <si>
    <r>
      <t xml:space="preserve">　■晴天の日の日かげ： </t>
    </r>
    <r>
      <rPr>
        <b/>
        <sz val="8.5"/>
        <color theme="1"/>
        <rFont val="メイリオ"/>
        <family val="3"/>
        <charset val="128"/>
      </rPr>
      <t>10,000</t>
    </r>
    <r>
      <rPr>
        <sz val="8.5"/>
        <color theme="1"/>
        <rFont val="メイリオ"/>
        <family val="3"/>
        <charset val="128"/>
      </rPr>
      <t xml:space="preserve"> </t>
    </r>
    <r>
      <rPr>
        <sz val="4"/>
        <color theme="1"/>
        <rFont val="メイリオ"/>
        <family val="3"/>
        <charset val="128"/>
      </rPr>
      <t xml:space="preserve"> </t>
    </r>
    <r>
      <rPr>
        <sz val="8.5"/>
        <color theme="1"/>
        <rFont val="メイリオ"/>
        <family val="3"/>
        <charset val="128"/>
      </rPr>
      <t xml:space="preserve">  </t>
    </r>
    <r>
      <rPr>
        <sz val="4"/>
        <color theme="1"/>
        <rFont val="メイリオ"/>
        <family val="3"/>
        <charset val="128"/>
      </rPr>
      <t xml:space="preserve"> </t>
    </r>
    <r>
      <rPr>
        <sz val="8.5"/>
        <color theme="1"/>
        <rFont val="メイリオ"/>
        <family val="3"/>
        <charset val="128"/>
      </rPr>
      <t xml:space="preserve">■晴天の日の室内真中辺：    </t>
    </r>
    <r>
      <rPr>
        <b/>
        <sz val="8.5"/>
        <color theme="1"/>
        <rFont val="メイリオ"/>
        <family val="3"/>
        <charset val="128"/>
      </rPr>
      <t>100</t>
    </r>
    <r>
      <rPr>
        <sz val="8.5"/>
        <color theme="1"/>
        <rFont val="メイリオ"/>
        <family val="3"/>
        <charset val="128"/>
      </rPr>
      <t xml:space="preserve"> ～ </t>
    </r>
    <r>
      <rPr>
        <b/>
        <sz val="8.5"/>
        <color theme="1"/>
        <rFont val="メイリオ"/>
        <family val="3"/>
        <charset val="128"/>
      </rPr>
      <t>200</t>
    </r>
    <r>
      <rPr>
        <sz val="8.5"/>
        <color theme="1"/>
        <rFont val="メイリオ"/>
        <family val="3"/>
        <charset val="128"/>
      </rPr>
      <t xml:space="preserve">     ■満月の夜(地上)     </t>
    </r>
    <r>
      <rPr>
        <sz val="6"/>
        <color theme="1"/>
        <rFont val="メイリオ"/>
        <family val="3"/>
        <charset val="128"/>
      </rPr>
      <t xml:space="preserve"> </t>
    </r>
    <r>
      <rPr>
        <sz val="8"/>
        <color theme="1"/>
        <rFont val="メイリオ"/>
        <family val="3"/>
        <charset val="128"/>
      </rPr>
      <t xml:space="preserve"> </t>
    </r>
    <r>
      <rPr>
        <sz val="8.5"/>
        <color theme="1"/>
        <rFont val="メイリオ"/>
        <family val="3"/>
        <charset val="128"/>
      </rPr>
      <t>：</t>
    </r>
    <r>
      <rPr>
        <b/>
        <sz val="8.5"/>
        <color theme="1"/>
        <rFont val="メイリオ"/>
        <family val="3"/>
        <charset val="128"/>
      </rPr>
      <t>0.2</t>
    </r>
    <r>
      <rPr>
        <sz val="8.5"/>
        <color theme="1"/>
        <rFont val="メイリオ"/>
        <family val="3"/>
        <charset val="128"/>
      </rPr>
      <t xml:space="preserve">                ない夜：</t>
    </r>
    <r>
      <rPr>
        <b/>
        <sz val="8.5"/>
        <color theme="1"/>
        <rFont val="メイリオ"/>
        <family val="3"/>
        <charset val="128"/>
      </rPr>
      <t>0.0003</t>
    </r>
    <phoneticPr fontId="1"/>
  </si>
  <si>
    <t>簡易照度計算</t>
    <phoneticPr fontId="1"/>
  </si>
  <si>
    <r>
      <t>　　Ｅ＝</t>
    </r>
    <r>
      <rPr>
        <sz val="8.5"/>
        <color theme="1"/>
        <rFont val="HGP明朝B"/>
        <family val="1"/>
        <charset val="128"/>
      </rPr>
      <t>Ｆ・Ｎ・Ｕ・Ｍ／Ａ</t>
    </r>
    <r>
      <rPr>
        <sz val="8.5"/>
        <color theme="1"/>
        <rFont val="メイリオ"/>
        <family val="3"/>
        <charset val="128"/>
      </rPr>
      <t>　 ただし、</t>
    </r>
    <r>
      <rPr>
        <sz val="8.5"/>
        <color theme="1"/>
        <rFont val="HGP明朝B"/>
        <family val="1"/>
        <charset val="128"/>
      </rPr>
      <t>Ｅ：</t>
    </r>
    <r>
      <rPr>
        <sz val="8.5"/>
        <color theme="1"/>
        <rFont val="メイリオ"/>
        <family val="3"/>
        <charset val="128"/>
      </rPr>
      <t>平均照度[lx]、</t>
    </r>
    <r>
      <rPr>
        <sz val="8.5"/>
        <color theme="1"/>
        <rFont val="HGP明朝B"/>
        <family val="1"/>
        <charset val="128"/>
      </rPr>
      <t>Ｆ：</t>
    </r>
    <r>
      <rPr>
        <sz val="8.5"/>
        <color theme="1"/>
        <rFont val="Meiryo UI"/>
        <family val="3"/>
        <charset val="128"/>
      </rPr>
      <t>ランプ</t>
    </r>
    <r>
      <rPr>
        <sz val="8.5"/>
        <color theme="1"/>
        <rFont val="メイリオ"/>
        <family val="3"/>
        <charset val="128"/>
      </rPr>
      <t>の光束[lm]、</t>
    </r>
    <r>
      <rPr>
        <sz val="8.5"/>
        <color theme="1"/>
        <rFont val="HGP明朝B"/>
        <family val="1"/>
        <charset val="128"/>
      </rPr>
      <t>Ｎ：</t>
    </r>
    <r>
      <rPr>
        <sz val="8.5"/>
        <color theme="1"/>
        <rFont val="Meiryo UI"/>
        <family val="3"/>
        <charset val="128"/>
      </rPr>
      <t>ランプ</t>
    </r>
    <r>
      <rPr>
        <sz val="8.5"/>
        <color theme="1"/>
        <rFont val="メイリオ"/>
        <family val="3"/>
        <charset val="128"/>
      </rPr>
      <t>の本数、</t>
    </r>
    <r>
      <rPr>
        <sz val="8.5"/>
        <color theme="1"/>
        <rFont val="HGP明朝B"/>
        <family val="1"/>
        <charset val="128"/>
      </rPr>
      <t>Ｕ：</t>
    </r>
    <r>
      <rPr>
        <sz val="8.5"/>
        <color theme="1"/>
        <rFont val="メイリオ"/>
        <family val="3"/>
        <charset val="128"/>
      </rPr>
      <t>照明率、</t>
    </r>
    <r>
      <rPr>
        <sz val="8.5"/>
        <color theme="1"/>
        <rFont val="HGS明朝B"/>
        <family val="1"/>
        <charset val="128"/>
      </rPr>
      <t>Ｍ：</t>
    </r>
    <r>
      <rPr>
        <sz val="8.5"/>
        <color theme="1"/>
        <rFont val="メイリオ"/>
        <family val="3"/>
        <charset val="128"/>
      </rPr>
      <t>保守率、</t>
    </r>
    <r>
      <rPr>
        <sz val="8.5"/>
        <color theme="1"/>
        <rFont val="HGP明朝B"/>
        <family val="1"/>
        <charset val="128"/>
      </rPr>
      <t>Ａ：</t>
    </r>
    <r>
      <rPr>
        <sz val="8.5"/>
        <color theme="1"/>
        <rFont val="メイリオ"/>
        <family val="3"/>
        <charset val="128"/>
      </rPr>
      <t>室の面積 [㎡]</t>
    </r>
    <phoneticPr fontId="1"/>
  </si>
  <si>
    <r>
      <t>　　　　</t>
    </r>
    <r>
      <rPr>
        <b/>
        <sz val="8.5"/>
        <color theme="1"/>
        <rFont val="メイリオ"/>
        <family val="3"/>
        <charset val="128"/>
      </rPr>
      <t>Ｕ</t>
    </r>
    <r>
      <rPr>
        <sz val="8.5"/>
        <color theme="1"/>
        <rFont val="メイリオ"/>
        <family val="3"/>
        <charset val="128"/>
      </rPr>
      <t>=0.6，</t>
    </r>
    <r>
      <rPr>
        <b/>
        <sz val="8.5"/>
        <color theme="1"/>
        <rFont val="メイリオ"/>
        <family val="3"/>
        <charset val="128"/>
      </rPr>
      <t>Ｍ</t>
    </r>
    <r>
      <rPr>
        <sz val="8.5"/>
        <color theme="1"/>
        <rFont val="メイリオ"/>
        <family val="3"/>
        <charset val="128"/>
      </rPr>
      <t>=0.7，Ａ=1[㎡]，</t>
    </r>
    <r>
      <rPr>
        <b/>
        <sz val="8.5"/>
        <color theme="1"/>
        <rFont val="メイリオ"/>
        <family val="3"/>
        <charset val="128"/>
      </rPr>
      <t>Ｅ</t>
    </r>
    <r>
      <rPr>
        <sz val="8.5"/>
        <color theme="1"/>
        <rFont val="メイリオ"/>
        <family val="3"/>
        <charset val="128"/>
      </rPr>
      <t>=100[lx] ……… 1[㎡]あたり、100[lx]に必要なランプ本数</t>
    </r>
    <phoneticPr fontId="1"/>
  </si>
  <si>
    <r>
      <t>　　　　</t>
    </r>
    <r>
      <rPr>
        <sz val="8.5"/>
        <color theme="1"/>
        <rFont val="HGP明朝B"/>
        <family val="1"/>
        <charset val="128"/>
      </rPr>
      <t xml:space="preserve">  </t>
    </r>
    <r>
      <rPr>
        <sz val="8.5"/>
        <color theme="1"/>
        <rFont val="メイリオ"/>
        <family val="3"/>
        <charset val="128"/>
      </rPr>
      <t xml:space="preserve"> </t>
    </r>
    <r>
      <rPr>
        <sz val="8.5"/>
        <color theme="1"/>
        <rFont val="HGP明朝B"/>
        <family val="1"/>
        <charset val="128"/>
      </rPr>
      <t>Ｆ2</t>
    </r>
    <r>
      <rPr>
        <sz val="8.5"/>
        <color theme="1"/>
        <rFont val="メイリオ"/>
        <family val="3"/>
        <charset val="128"/>
      </rPr>
      <t>=4950[lm] (Hf32W-1 高出力)　　　　　　　　　　　　  　　</t>
    </r>
    <r>
      <rPr>
        <sz val="4"/>
        <color theme="1"/>
        <rFont val="メイリオ"/>
        <family val="3"/>
        <charset val="128"/>
      </rPr>
      <t xml:space="preserve"> </t>
    </r>
    <r>
      <rPr>
        <sz val="8.5"/>
        <color theme="1"/>
        <rFont val="HGP明朝B"/>
        <family val="1"/>
        <charset val="128"/>
      </rPr>
      <t>Ｆ2</t>
    </r>
    <r>
      <rPr>
        <sz val="8.5"/>
        <color theme="1"/>
        <rFont val="メイリオ"/>
        <family val="3"/>
        <charset val="128"/>
      </rPr>
      <t>：</t>
    </r>
    <r>
      <rPr>
        <b/>
        <sz val="8.5"/>
        <color theme="1"/>
        <rFont val="メイリオ"/>
        <family val="3"/>
        <charset val="128"/>
      </rPr>
      <t>Ｎ</t>
    </r>
    <r>
      <rPr>
        <sz val="8.5"/>
        <color theme="1"/>
        <rFont val="メイリオ"/>
        <family val="3"/>
        <charset val="128"/>
      </rPr>
      <t>＝0.05  0.05×200×5＝50本 …… 200㎡、500[lx]</t>
    </r>
    <phoneticPr fontId="1"/>
  </si>
  <si>
    <r>
      <t>　　　　　</t>
    </r>
    <r>
      <rPr>
        <sz val="8.5"/>
        <color theme="1"/>
        <rFont val="HGP明朝B"/>
        <family val="1"/>
        <charset val="128"/>
      </rPr>
      <t>Ｆ1</t>
    </r>
    <r>
      <rPr>
        <sz val="8.5"/>
        <color theme="1"/>
        <rFont val="メイリオ"/>
        <family val="3"/>
        <charset val="128"/>
      </rPr>
      <t>=3400[lm] (FL40W-1,Hf32W-1 固定) より、</t>
    </r>
    <r>
      <rPr>
        <b/>
        <sz val="8.5"/>
        <color theme="1"/>
        <rFont val="メイリオ"/>
        <family val="3"/>
        <charset val="128"/>
      </rPr>
      <t>Ｎ</t>
    </r>
    <r>
      <rPr>
        <sz val="8.5"/>
        <color theme="1"/>
        <rFont val="メイリオ"/>
        <family val="3"/>
        <charset val="128"/>
      </rPr>
      <t>≒238／Ｆ　　</t>
    </r>
    <r>
      <rPr>
        <sz val="8.5"/>
        <color theme="1"/>
        <rFont val="HGP明朝B"/>
        <family val="1"/>
        <charset val="128"/>
      </rPr>
      <t>Ｆ1</t>
    </r>
    <r>
      <rPr>
        <sz val="8.5"/>
        <color theme="1"/>
        <rFont val="メイリオ"/>
        <family val="3"/>
        <charset val="128"/>
      </rPr>
      <t>：</t>
    </r>
    <r>
      <rPr>
        <b/>
        <sz val="8.5"/>
        <color theme="1"/>
        <rFont val="メイリオ"/>
        <family val="3"/>
        <charset val="128"/>
      </rPr>
      <t>Ｎ</t>
    </r>
    <r>
      <rPr>
        <sz val="8.5"/>
        <color theme="1"/>
        <rFont val="メイリオ"/>
        <family val="3"/>
        <charset val="128"/>
      </rPr>
      <t>＝0.07  0.07×100×3＝21本 …… 100㎡、300[lx]</t>
    </r>
    <phoneticPr fontId="1"/>
  </si>
  <si>
    <t>防災照明</t>
    <phoneticPr fontId="1"/>
  </si>
  <si>
    <t>　■ 非常照明：特殊建築物(一)､(二)､(三)､(四)，  (階数≧３・延べ面積≧500㎡)の建築物，  延べ面積≧1000㎡ の建築物</t>
    <phoneticPr fontId="1"/>
  </si>
  <si>
    <t>　■ 照度(直接照明床面照度)：１[lx] (蛍光灯の場合は２[lx])　■ 配光表：単体配置、直線配置、四角配置、天井高、管の軸方向</t>
    <phoneticPr fontId="1"/>
  </si>
  <si>
    <t>　◎ 誘導灯：非難口誘導灯，室内･廊下通路誘導灯(Ｃ級、Ｂ級ＢＬ形、Ｂ級ＢＨ形、Ａ級)、◎ 階段･通路誘導灯、◎ 客席誘導灯</t>
    <phoneticPr fontId="1"/>
  </si>
  <si>
    <t xml:space="preserve"> 色温度：Ｋ(ケルビン)､</t>
    <phoneticPr fontId="1"/>
  </si>
  <si>
    <t xml:space="preserve"> Ｃ (摂氏)とすると、</t>
    <phoneticPr fontId="1"/>
  </si>
  <si>
    <r>
      <t xml:space="preserve"> </t>
    </r>
    <r>
      <rPr>
        <b/>
        <sz val="8.5"/>
        <color theme="1"/>
        <rFont val="メイリオ"/>
        <family val="3"/>
        <charset val="128"/>
      </rPr>
      <t>K</t>
    </r>
    <r>
      <rPr>
        <sz val="8.5"/>
        <color theme="1"/>
        <rFont val="メイリオ"/>
        <family val="3"/>
        <charset val="128"/>
      </rPr>
      <t xml:space="preserve"> = </t>
    </r>
    <r>
      <rPr>
        <b/>
        <sz val="8.5"/>
        <color theme="1"/>
        <rFont val="メイリオ"/>
        <family val="3"/>
        <charset val="128"/>
      </rPr>
      <t>C</t>
    </r>
    <r>
      <rPr>
        <sz val="8.5"/>
        <color theme="1"/>
        <rFont val="メイリオ"/>
        <family val="3"/>
        <charset val="128"/>
      </rPr>
      <t>+ 273.15</t>
    </r>
    <phoneticPr fontId="1"/>
  </si>
  <si>
    <t xml:space="preserve">    0[℃]=273.15[K]</t>
    <phoneticPr fontId="1"/>
  </si>
  <si>
    <r>
      <t xml:space="preserve"> ←</t>
    </r>
    <r>
      <rPr>
        <sz val="8.5"/>
        <color theme="1"/>
        <rFont val="HGP明朝B"/>
        <family val="1"/>
        <charset val="128"/>
      </rPr>
      <t>ＳＣ</t>
    </r>
    <r>
      <rPr>
        <sz val="8.5"/>
        <color theme="1"/>
        <rFont val="メイリオ"/>
        <family val="3"/>
        <charset val="128"/>
      </rPr>
      <t>形</t>
    </r>
    <phoneticPr fontId="1"/>
  </si>
  <si>
    <r>
      <t xml:space="preserve"> ←</t>
    </r>
    <r>
      <rPr>
        <sz val="8.5"/>
        <color theme="1"/>
        <rFont val="HGP明朝B"/>
        <family val="1"/>
        <charset val="128"/>
      </rPr>
      <t>Ｌ</t>
    </r>
    <r>
      <rPr>
        <sz val="8.5"/>
        <color theme="1"/>
        <rFont val="メイリオ"/>
        <family val="3"/>
        <charset val="128"/>
      </rPr>
      <t>形</t>
    </r>
    <phoneticPr fontId="1"/>
  </si>
  <si>
    <t xml:space="preserve"> ←JIS Z 9112-01</t>
    <phoneticPr fontId="1"/>
  </si>
  <si>
    <t xml:space="preserve"> ←JIS-Z-8726</t>
    <phoneticPr fontId="1"/>
  </si>
  <si>
    <r>
      <t xml:space="preserve">　□白熱電球・ハロゲン球 ： </t>
    </r>
    <r>
      <rPr>
        <sz val="8.5"/>
        <color theme="1"/>
        <rFont val="HGP明朝B"/>
        <family val="1"/>
        <charset val="128"/>
      </rPr>
      <t>Ｒａ</t>
    </r>
    <r>
      <rPr>
        <sz val="8.5"/>
        <color theme="1"/>
        <rFont val="メイリオ"/>
        <family val="3"/>
        <charset val="128"/>
      </rPr>
      <t xml:space="preserve"> </t>
    </r>
    <r>
      <rPr>
        <sz val="8.5"/>
        <color theme="1"/>
        <rFont val="HGP明朝B"/>
        <family val="1"/>
        <charset val="128"/>
      </rPr>
      <t>１００</t>
    </r>
    <r>
      <rPr>
        <sz val="8.5"/>
        <color theme="1"/>
        <rFont val="メイリオ"/>
        <family val="3"/>
        <charset val="128"/>
      </rPr>
      <t xml:space="preserve">　　　□蛍光灯（普通形） ： </t>
    </r>
    <r>
      <rPr>
        <sz val="8.5"/>
        <color theme="1"/>
        <rFont val="HGP明朝B"/>
        <family val="1"/>
        <charset val="128"/>
      </rPr>
      <t>Ｒａ</t>
    </r>
    <r>
      <rPr>
        <sz val="8.5"/>
        <color theme="1"/>
        <rFont val="メイリオ"/>
        <family val="3"/>
        <charset val="128"/>
      </rPr>
      <t xml:space="preserve"> </t>
    </r>
    <r>
      <rPr>
        <sz val="8.5"/>
        <color theme="1"/>
        <rFont val="HGP明朝B"/>
        <family val="1"/>
        <charset val="128"/>
      </rPr>
      <t>６０</t>
    </r>
    <r>
      <rPr>
        <sz val="8.5"/>
        <color theme="1"/>
        <rFont val="メイリオ"/>
        <family val="3"/>
        <charset val="128"/>
      </rPr>
      <t>～</t>
    </r>
    <r>
      <rPr>
        <sz val="8.5"/>
        <color theme="1"/>
        <rFont val="HGP明朝B"/>
        <family val="1"/>
        <charset val="128"/>
      </rPr>
      <t>７４</t>
    </r>
    <r>
      <rPr>
        <sz val="8.5"/>
        <color theme="1"/>
        <rFont val="メイリオ"/>
        <family val="3"/>
        <charset val="128"/>
      </rPr>
      <t xml:space="preserve">　　　□蛍光灯（三波長形） ： </t>
    </r>
    <r>
      <rPr>
        <sz val="8.5"/>
        <color theme="1"/>
        <rFont val="HGP明朝B"/>
        <family val="1"/>
        <charset val="128"/>
      </rPr>
      <t>Ｒａ</t>
    </r>
    <r>
      <rPr>
        <sz val="8.5"/>
        <color theme="1"/>
        <rFont val="メイリオ"/>
        <family val="3"/>
        <charset val="128"/>
      </rPr>
      <t xml:space="preserve"> </t>
    </r>
    <r>
      <rPr>
        <sz val="8.5"/>
        <color theme="1"/>
        <rFont val="HGP明朝B"/>
        <family val="1"/>
        <charset val="128"/>
      </rPr>
      <t>８８</t>
    </r>
    <phoneticPr fontId="1"/>
  </si>
  <si>
    <t xml:space="preserve"> Ra=(ΣR1～8)／8</t>
    <phoneticPr fontId="1"/>
  </si>
  <si>
    <r>
      <t xml:space="preserve"> </t>
    </r>
    <r>
      <rPr>
        <b/>
        <sz val="8.5"/>
        <color theme="1"/>
        <rFont val="メイリオ"/>
        <family val="3"/>
        <charset val="128"/>
      </rPr>
      <t>Ｇ</t>
    </r>
    <r>
      <rPr>
        <sz val="8.5"/>
        <color theme="1"/>
        <rFont val="メイリオ"/>
        <family val="3"/>
        <charset val="128"/>
      </rPr>
      <t>：不快グレア</t>
    </r>
    <phoneticPr fontId="1"/>
  </si>
  <si>
    <r>
      <t xml:space="preserve"> </t>
    </r>
    <r>
      <rPr>
        <b/>
        <sz val="8.5"/>
        <color theme="1"/>
        <rFont val="メイリオ"/>
        <family val="3"/>
        <charset val="128"/>
      </rPr>
      <t>Ｖ</t>
    </r>
    <r>
      <rPr>
        <sz val="8.5"/>
        <color theme="1"/>
        <rFont val="メイリオ"/>
        <family val="3"/>
        <charset val="128"/>
      </rPr>
      <t>：VDT画面の反射</t>
    </r>
    <phoneticPr fontId="1"/>
  </si>
  <si>
    <r>
      <t xml:space="preserve">       </t>
    </r>
    <r>
      <rPr>
        <sz val="4"/>
        <color theme="1"/>
        <rFont val="メイリオ"/>
        <family val="3"/>
        <charset val="128"/>
      </rPr>
      <t xml:space="preserve"> </t>
    </r>
    <r>
      <rPr>
        <sz val="8.5"/>
        <color theme="1"/>
        <rFont val="Meiryo UI"/>
        <family val="3"/>
        <charset val="128"/>
      </rPr>
      <t>グレア</t>
    </r>
    <r>
      <rPr>
        <sz val="8.5"/>
        <color theme="1"/>
        <rFont val="メイリオ"/>
        <family val="3"/>
        <charset val="128"/>
      </rPr>
      <t>防止</t>
    </r>
    <phoneticPr fontId="1"/>
  </si>
  <si>
    <r>
      <t xml:space="preserve"> </t>
    </r>
    <r>
      <rPr>
        <b/>
        <sz val="8.5"/>
        <color theme="1"/>
        <rFont val="メイリオ"/>
        <family val="3"/>
        <charset val="128"/>
      </rPr>
      <t>1</t>
    </r>
    <r>
      <rPr>
        <sz val="8.5"/>
        <color theme="1"/>
        <rFont val="メイリオ"/>
        <family val="3"/>
        <charset val="128"/>
      </rPr>
      <t xml:space="preserve"> [lx]：満月の５倍</t>
    </r>
    <phoneticPr fontId="1"/>
  </si>
  <si>
    <t xml:space="preserve"> </t>
    <phoneticPr fontId="1"/>
  </si>
  <si>
    <r>
      <t xml:space="preserve"> </t>
    </r>
    <r>
      <rPr>
        <b/>
        <sz val="8.5"/>
        <color theme="1"/>
        <rFont val="メイリオ"/>
        <family val="3"/>
        <charset val="128"/>
      </rPr>
      <t>Ｎ</t>
    </r>
    <r>
      <rPr>
        <sz val="8.5"/>
        <color theme="1"/>
        <rFont val="メイリオ"/>
        <family val="3"/>
        <charset val="128"/>
      </rPr>
      <t>=0.05   4950[lm]</t>
    </r>
    <phoneticPr fontId="1"/>
  </si>
  <si>
    <r>
      <t xml:space="preserve"> </t>
    </r>
    <r>
      <rPr>
        <b/>
        <sz val="8.5"/>
        <color theme="1"/>
        <rFont val="メイリオ"/>
        <family val="3"/>
        <charset val="128"/>
      </rPr>
      <t>Ｎ</t>
    </r>
    <r>
      <rPr>
        <sz val="8.5"/>
        <color theme="1"/>
        <rFont val="メイリオ"/>
        <family val="3"/>
        <charset val="128"/>
      </rPr>
      <t>=0.07   3400[lm]</t>
    </r>
    <phoneticPr fontId="1"/>
  </si>
  <si>
    <t xml:space="preserve"> 配線器具</t>
    <phoneticPr fontId="1"/>
  </si>
  <si>
    <t xml:space="preserve"> 非常照明：建基法令</t>
    <rPh sb="1" eb="3">
      <t>ヒジョウ</t>
    </rPh>
    <rPh sb="3" eb="5">
      <t>ショウメイ</t>
    </rPh>
    <phoneticPr fontId="1"/>
  </si>
  <si>
    <t xml:space="preserve">                 第126条の4</t>
    <phoneticPr fontId="1"/>
  </si>
  <si>
    <t xml:space="preserve"> 誘導灯：消防法令第26条</t>
    <rPh sb="3" eb="4">
      <t>トウ</t>
    </rPh>
    <phoneticPr fontId="1"/>
  </si>
  <si>
    <r>
      <t xml:space="preserve"> </t>
    </r>
    <r>
      <rPr>
        <sz val="11"/>
        <color rgb="FFFF0000"/>
        <rFont val="HG明朝B"/>
        <family val="1"/>
        <charset val="128"/>
      </rPr>
      <t>21</t>
    </r>
    <r>
      <rPr>
        <sz val="11"/>
        <color theme="1"/>
        <rFont val="HG明朝B"/>
        <family val="1"/>
        <charset val="128"/>
      </rPr>
      <t xml:space="preserve"> 配線器具</t>
    </r>
    <rPh sb="4" eb="6">
      <t>ハイセン</t>
    </rPh>
    <rPh sb="6" eb="8">
      <t>キグ</t>
    </rPh>
    <phoneticPr fontId="1"/>
  </si>
  <si>
    <r>
      <rPr>
        <sz val="10"/>
        <color rgb="FFFF0000"/>
        <rFont val="HG明朝B"/>
        <family val="1"/>
        <charset val="128"/>
      </rPr>
      <t>21</t>
    </r>
    <r>
      <rPr>
        <sz val="10"/>
        <color theme="1"/>
        <rFont val="HG明朝B"/>
        <family val="1"/>
        <charset val="128"/>
      </rPr>
      <t xml:space="preserve"> 配線器具</t>
    </r>
    <phoneticPr fontId="1"/>
  </si>
  <si>
    <t>工事用配線器具</t>
    <phoneticPr fontId="1"/>
  </si>
  <si>
    <t xml:space="preserve"> Panasonic</t>
    <phoneticPr fontId="1"/>
  </si>
  <si>
    <r>
      <t>　■</t>
    </r>
    <r>
      <rPr>
        <sz val="8.5"/>
        <color theme="1"/>
        <rFont val="Meiryo UI"/>
        <family val="3"/>
        <charset val="128"/>
      </rPr>
      <t>ライトコントローラ</t>
    </r>
    <r>
      <rPr>
        <sz val="8.5"/>
        <color theme="1"/>
        <rFont val="メイリオ"/>
        <family val="3"/>
        <charset val="128"/>
      </rPr>
      <t>（白熱、蛍光灯、LED）   ■</t>
    </r>
    <r>
      <rPr>
        <sz val="8.5"/>
        <color theme="1"/>
        <rFont val="Meiryo UI"/>
        <family val="3"/>
        <charset val="128"/>
      </rPr>
      <t>ファンコイルスイッチ</t>
    </r>
    <r>
      <rPr>
        <sz val="8.5"/>
        <color theme="1"/>
        <rFont val="メイリオ"/>
        <family val="3"/>
        <charset val="128"/>
      </rPr>
      <t>、押釦　■</t>
    </r>
    <r>
      <rPr>
        <sz val="8.5"/>
        <color theme="1"/>
        <rFont val="Meiryo UI"/>
        <family val="3"/>
        <charset val="128"/>
      </rPr>
      <t>アース・ターミナル</t>
    </r>
    <phoneticPr fontId="1"/>
  </si>
  <si>
    <r>
      <t>　■</t>
    </r>
    <r>
      <rPr>
        <sz val="8.5"/>
        <color theme="1"/>
        <rFont val="Meiryo UI"/>
        <family val="3"/>
        <charset val="128"/>
      </rPr>
      <t>コンセント</t>
    </r>
    <r>
      <rPr>
        <sz val="8.5"/>
        <color theme="1"/>
        <rFont val="メイリオ"/>
        <family val="3"/>
        <charset val="128"/>
      </rPr>
      <t>（2P15A・20A、2P15AE・20AE）　■ＩＨ</t>
    </r>
    <r>
      <rPr>
        <sz val="8.5"/>
        <color theme="1"/>
        <rFont val="Meiryo UI"/>
        <family val="3"/>
        <charset val="128"/>
      </rPr>
      <t>クッキングヒータ</t>
    </r>
    <r>
      <rPr>
        <sz val="8.5"/>
        <color theme="1"/>
        <rFont val="メイリオ"/>
        <family val="3"/>
        <charset val="128"/>
      </rPr>
      <t>用露出</t>
    </r>
    <r>
      <rPr>
        <sz val="8.5"/>
        <color theme="1"/>
        <rFont val="Meiryo UI"/>
        <family val="3"/>
        <charset val="128"/>
      </rPr>
      <t>コンセント</t>
    </r>
    <r>
      <rPr>
        <sz val="8.5"/>
        <color theme="1"/>
        <rFont val="メイリオ"/>
        <family val="3"/>
        <charset val="128"/>
      </rPr>
      <t>（2P-30AE）　</t>
    </r>
    <r>
      <rPr>
        <b/>
        <sz val="8.5"/>
        <color rgb="FF6600FF"/>
        <rFont val="HGP明朝B"/>
        <family val="1"/>
        <charset val="128"/>
      </rPr>
      <t>□</t>
    </r>
    <r>
      <rPr>
        <sz val="8.5"/>
        <color theme="1"/>
        <rFont val="Meiryo UI"/>
        <family val="3"/>
        <charset val="128"/>
      </rPr>
      <t>コンセント</t>
    </r>
    <r>
      <rPr>
        <sz val="8.5"/>
        <color theme="1"/>
        <rFont val="メイリオ"/>
        <family val="3"/>
        <charset val="128"/>
      </rPr>
      <t xml:space="preserve"> 2～4P-15A～100A</t>
    </r>
    <phoneticPr fontId="1"/>
  </si>
  <si>
    <r>
      <t xml:space="preserve"> </t>
    </r>
    <r>
      <rPr>
        <b/>
        <sz val="8.5"/>
        <color rgb="FF6600FF"/>
        <rFont val="HGP明朝B"/>
        <family val="1"/>
        <charset val="128"/>
      </rPr>
      <t>□</t>
    </r>
    <r>
      <rPr>
        <sz val="8.5"/>
        <color theme="1"/>
        <rFont val="メイリオ"/>
        <family val="3"/>
        <charset val="128"/>
      </rPr>
      <t>アメリカン電機</t>
    </r>
    <phoneticPr fontId="1"/>
  </si>
  <si>
    <r>
      <t>　■</t>
    </r>
    <r>
      <rPr>
        <sz val="8.5"/>
        <color theme="1"/>
        <rFont val="Meiryo UI"/>
        <family val="3"/>
        <charset val="128"/>
      </rPr>
      <t>フロァ</t>
    </r>
    <r>
      <rPr>
        <sz val="8.5"/>
        <color theme="1"/>
        <rFont val="メイリオ"/>
        <family val="3"/>
        <charset val="128"/>
      </rPr>
      <t>器具 電 線 管 工 事 用：</t>
    </r>
    <r>
      <rPr>
        <sz val="8.5"/>
        <color theme="1"/>
        <rFont val="Meiryo UI"/>
        <family val="3"/>
        <charset val="128"/>
      </rPr>
      <t>アップコン・アップコンフラット</t>
    </r>
    <r>
      <rPr>
        <sz val="8.5"/>
        <color theme="1"/>
        <rFont val="メイリオ"/>
        <family val="3"/>
        <charset val="128"/>
      </rPr>
      <t>・Ｆ型</t>
    </r>
    <r>
      <rPr>
        <sz val="8.5"/>
        <color theme="1"/>
        <rFont val="Meiryo UI"/>
        <family val="3"/>
        <charset val="128"/>
      </rPr>
      <t>アップコン・アップコン</t>
    </r>
    <r>
      <rPr>
        <sz val="8.5"/>
        <color theme="1"/>
        <rFont val="メイリオ"/>
        <family val="3"/>
        <charset val="128"/>
      </rPr>
      <t>上下可動型・</t>
    </r>
    <r>
      <rPr>
        <sz val="8.5"/>
        <color theme="1"/>
        <rFont val="Meiryo UI"/>
        <family val="3"/>
        <charset val="128"/>
      </rPr>
      <t>プラグ</t>
    </r>
    <r>
      <rPr>
        <sz val="8.5"/>
        <color theme="1"/>
        <rFont val="メイリオ"/>
        <family val="3"/>
        <charset val="128"/>
      </rPr>
      <t>収納型・</t>
    </r>
    <r>
      <rPr>
        <sz val="8.5"/>
        <color theme="1"/>
        <rFont val="Meiryo UI"/>
        <family val="3"/>
        <charset val="128"/>
      </rPr>
      <t>ハイ/ローテンション</t>
    </r>
    <phoneticPr fontId="1"/>
  </si>
  <si>
    <r>
      <t xml:space="preserve">　　　 ┗━━  </t>
    </r>
    <r>
      <rPr>
        <sz val="8.5"/>
        <color theme="1"/>
        <rFont val="Meiryo UI"/>
        <family val="3"/>
        <charset val="128"/>
      </rPr>
      <t>ケーブル</t>
    </r>
    <r>
      <rPr>
        <sz val="8.5"/>
        <color theme="1"/>
        <rFont val="メイリオ"/>
        <family val="3"/>
        <charset val="128"/>
      </rPr>
      <t>工事用：</t>
    </r>
    <r>
      <rPr>
        <sz val="8.5"/>
        <color theme="1"/>
        <rFont val="Meiryo UI"/>
        <family val="3"/>
        <charset val="128"/>
      </rPr>
      <t>コンセントアップコン</t>
    </r>
    <r>
      <rPr>
        <sz val="8.5"/>
        <color theme="1"/>
        <rFont val="メイリオ"/>
        <family val="3"/>
        <charset val="128"/>
      </rPr>
      <t>・高容量</t>
    </r>
    <r>
      <rPr>
        <sz val="8.5"/>
        <color theme="1"/>
        <rFont val="Meiryo UI"/>
        <family val="3"/>
        <charset val="128"/>
      </rPr>
      <t>フロァコン・マルチフロァコンスクエァ・マルチフロァコン・マルチフロァコン</t>
    </r>
    <r>
      <rPr>
        <sz val="8.5"/>
        <color theme="1"/>
        <rFont val="メイリオ"/>
        <family val="3"/>
        <charset val="128"/>
      </rPr>
      <t>Ｓ</t>
    </r>
    <phoneticPr fontId="1"/>
  </si>
  <si>
    <t>コスモ配線器具</t>
    <phoneticPr fontId="1"/>
  </si>
  <si>
    <t>リモコン配線器具</t>
    <phoneticPr fontId="1"/>
  </si>
  <si>
    <r>
      <t>　■露出</t>
    </r>
    <r>
      <rPr>
        <sz val="8.5"/>
        <color theme="1"/>
        <rFont val="Meiryo UI"/>
        <family val="3"/>
        <charset val="128"/>
      </rPr>
      <t>スイッチ・コンセント</t>
    </r>
    <r>
      <rPr>
        <sz val="8.5"/>
        <color theme="1"/>
        <rFont val="メイリオ"/>
        <family val="3"/>
        <charset val="128"/>
      </rPr>
      <t>、防雨</t>
    </r>
    <r>
      <rPr>
        <sz val="8.5"/>
        <color theme="1"/>
        <rFont val="Meiryo UI"/>
        <family val="3"/>
        <charset val="128"/>
      </rPr>
      <t>スイッチプレート</t>
    </r>
    <r>
      <rPr>
        <sz val="8.5"/>
        <color theme="1"/>
        <rFont val="メイリオ"/>
        <family val="3"/>
        <charset val="128"/>
      </rPr>
      <t>、防雨押釦　■</t>
    </r>
    <r>
      <rPr>
        <sz val="8.5"/>
        <color theme="1"/>
        <rFont val="Meiryo UI"/>
        <family val="3"/>
        <charset val="128"/>
      </rPr>
      <t>ジョイント・ボックス</t>
    </r>
    <r>
      <rPr>
        <sz val="8.5"/>
        <color theme="1"/>
        <rFont val="メイリオ"/>
        <family val="3"/>
        <charset val="128"/>
      </rPr>
      <t>、</t>
    </r>
    <r>
      <rPr>
        <sz val="8.5"/>
        <color theme="1"/>
        <rFont val="Meiryo UI"/>
        <family val="3"/>
        <charset val="128"/>
      </rPr>
      <t>ブランチ・ボックス</t>
    </r>
    <phoneticPr fontId="1"/>
  </si>
  <si>
    <r>
      <t>　■住宅用</t>
    </r>
    <r>
      <rPr>
        <sz val="8.5"/>
        <color theme="1"/>
        <rFont val="Meiryo UI"/>
        <family val="3"/>
        <charset val="128"/>
      </rPr>
      <t>ジョイント・ボックス</t>
    </r>
    <r>
      <rPr>
        <sz val="8.5"/>
        <color theme="1"/>
        <rFont val="メイリオ"/>
        <family val="3"/>
        <charset val="128"/>
      </rPr>
      <t>　■</t>
    </r>
    <r>
      <rPr>
        <sz val="8.5"/>
        <color theme="1"/>
        <rFont val="Meiryo UI"/>
        <family val="3"/>
        <charset val="128"/>
      </rPr>
      <t>ケースウェイ</t>
    </r>
    <r>
      <rPr>
        <sz val="8.5"/>
        <color theme="1"/>
        <rFont val="メイリオ"/>
        <family val="3"/>
        <charset val="128"/>
      </rPr>
      <t>配線器具</t>
    </r>
    <phoneticPr fontId="1"/>
  </si>
  <si>
    <r>
      <t>　■</t>
    </r>
    <r>
      <rPr>
        <sz val="8.5"/>
        <color theme="1"/>
        <rFont val="Meiryo UI"/>
        <family val="3"/>
        <charset val="128"/>
      </rPr>
      <t>コスモシリーズ・ワイド</t>
    </r>
    <r>
      <rPr>
        <sz val="8.5"/>
        <color theme="1"/>
        <rFont val="メイリオ"/>
        <family val="3"/>
        <charset val="128"/>
      </rPr>
      <t>２１(Panasonic カタログ参照)</t>
    </r>
    <phoneticPr fontId="1"/>
  </si>
  <si>
    <r>
      <t>　■</t>
    </r>
    <r>
      <rPr>
        <sz val="8.5"/>
        <color theme="1"/>
        <rFont val="HGP明朝B"/>
        <family val="1"/>
        <charset val="128"/>
      </rPr>
      <t>ＬＡＣＳＬ</t>
    </r>
    <r>
      <rPr>
        <sz val="8.5"/>
        <color theme="1"/>
        <rFont val="メイリオ"/>
        <family val="3"/>
        <charset val="128"/>
      </rPr>
      <t xml:space="preserve"> </t>
    </r>
    <r>
      <rPr>
        <sz val="8.5"/>
        <color theme="1"/>
        <rFont val="Meiryo UI"/>
        <family val="3"/>
        <charset val="128"/>
      </rPr>
      <t>リモコン</t>
    </r>
    <r>
      <rPr>
        <sz val="8.5"/>
        <color theme="1"/>
        <rFont val="メイリオ"/>
        <family val="3"/>
        <charset val="128"/>
      </rPr>
      <t xml:space="preserve">  ：</t>
    </r>
    <r>
      <rPr>
        <sz val="8.5"/>
        <color theme="1"/>
        <rFont val="HGP明朝B"/>
        <family val="1"/>
        <charset val="128"/>
      </rPr>
      <t>１６Ａ</t>
    </r>
    <r>
      <rPr>
        <sz val="8.5"/>
        <color theme="1"/>
        <rFont val="メイリオ"/>
        <family val="3"/>
        <charset val="128"/>
      </rPr>
      <t>リレー付親器、子機(最大48回路)、スイッチ(個別・一括)、週間</t>
    </r>
    <r>
      <rPr>
        <sz val="8.5"/>
        <color theme="1"/>
        <rFont val="Meiryo UI"/>
        <family val="3"/>
        <charset val="128"/>
      </rPr>
      <t>タイム・スイッチ、リモコン</t>
    </r>
    <r>
      <rPr>
        <sz val="8.5"/>
        <color theme="1"/>
        <rFont val="メイリオ"/>
        <family val="3"/>
        <charset val="128"/>
      </rPr>
      <t>設定</t>
    </r>
    <r>
      <rPr>
        <sz val="8.5"/>
        <color theme="1"/>
        <rFont val="Meiryo UI"/>
        <family val="3"/>
        <charset val="128"/>
      </rPr>
      <t>スイッチ</t>
    </r>
    <phoneticPr fontId="1"/>
  </si>
  <si>
    <r>
      <t>　■フル２線式</t>
    </r>
    <r>
      <rPr>
        <sz val="8.5"/>
        <color theme="1"/>
        <rFont val="Meiryo UI"/>
        <family val="3"/>
        <charset val="128"/>
      </rPr>
      <t>リモコン</t>
    </r>
    <r>
      <rPr>
        <sz val="8.5"/>
        <color theme="1"/>
        <rFont val="メイリオ"/>
        <family val="3"/>
        <charset val="128"/>
      </rPr>
      <t xml:space="preserve"> ：伝送</t>
    </r>
    <r>
      <rPr>
        <sz val="8.5"/>
        <color theme="1"/>
        <rFont val="Meiryo UI"/>
        <family val="3"/>
        <charset val="128"/>
      </rPr>
      <t>ユニット</t>
    </r>
    <r>
      <rPr>
        <sz val="8.5"/>
        <color theme="1"/>
        <rFont val="メイリオ"/>
        <family val="3"/>
        <charset val="128"/>
      </rPr>
      <t>、増幅器、20A</t>
    </r>
    <r>
      <rPr>
        <sz val="8.5"/>
        <color theme="1"/>
        <rFont val="Meiryo UI"/>
        <family val="3"/>
        <charset val="128"/>
      </rPr>
      <t>フルパワー・リモコンリレー、リレー</t>
    </r>
    <r>
      <rPr>
        <sz val="8.5"/>
        <color theme="1"/>
        <rFont val="メイリオ"/>
        <family val="3"/>
        <charset val="128"/>
      </rPr>
      <t>制御用T/U、T/U付６Ａ</t>
    </r>
    <r>
      <rPr>
        <sz val="8.5"/>
        <color theme="1"/>
        <rFont val="Meiryo UI"/>
        <family val="3"/>
        <charset val="128"/>
      </rPr>
      <t>リレー・ユニット</t>
    </r>
    <r>
      <rPr>
        <sz val="8.5"/>
        <color theme="1"/>
        <rFont val="メイリオ"/>
        <family val="3"/>
        <charset val="128"/>
      </rPr>
      <t>（４／８ 回路）</t>
    </r>
    <phoneticPr fontId="1"/>
  </si>
  <si>
    <r>
      <t>　　白熱灯用T/U付調光</t>
    </r>
    <r>
      <rPr>
        <sz val="8.5"/>
        <color theme="1"/>
        <rFont val="Meiryo UI"/>
        <family val="3"/>
        <charset val="128"/>
      </rPr>
      <t>ユニット、インバータ</t>
    </r>
    <r>
      <rPr>
        <sz val="8.5"/>
        <color theme="1"/>
        <rFont val="メイリオ"/>
        <family val="3"/>
        <charset val="128"/>
      </rPr>
      <t>蛍光灯用調光T/U、ＨＡ端子用T/U、ＨＡ端子IFU、</t>
    </r>
    <r>
      <rPr>
        <sz val="8.5"/>
        <color theme="1"/>
        <rFont val="Meiryo UI"/>
        <family val="3"/>
        <charset val="128"/>
      </rPr>
      <t>ワイヤレス・アドレス</t>
    </r>
    <r>
      <rPr>
        <sz val="8.5"/>
        <color theme="1"/>
        <rFont val="メイリオ"/>
        <family val="3"/>
        <charset val="128"/>
      </rPr>
      <t>設定器、</t>
    </r>
    <phoneticPr fontId="1"/>
  </si>
  <si>
    <r>
      <t>　　</t>
    </r>
    <r>
      <rPr>
        <sz val="8.5"/>
        <color theme="1"/>
        <rFont val="Meiryo UI"/>
        <family val="3"/>
        <charset val="128"/>
      </rPr>
      <t>スイッチ</t>
    </r>
    <r>
      <rPr>
        <sz val="8.5"/>
        <color theme="1"/>
        <rFont val="メイリオ"/>
        <family val="3"/>
        <charset val="128"/>
      </rPr>
      <t>(１～４個用)、</t>
    </r>
    <r>
      <rPr>
        <sz val="8.5"/>
        <color theme="1"/>
        <rFont val="Meiryo UI"/>
        <family val="3"/>
        <charset val="128"/>
      </rPr>
      <t>パターン・グループ</t>
    </r>
    <r>
      <rPr>
        <sz val="8.5"/>
        <color theme="1"/>
        <rFont val="メイリオ"/>
        <family val="3"/>
        <charset val="128"/>
      </rPr>
      <t>設定</t>
    </r>
    <r>
      <rPr>
        <sz val="8.5"/>
        <color theme="1"/>
        <rFont val="Meiryo UI"/>
        <family val="3"/>
        <charset val="128"/>
      </rPr>
      <t>スイッチ</t>
    </r>
    <r>
      <rPr>
        <sz val="8.5"/>
        <color theme="1"/>
        <rFont val="メイリオ"/>
        <family val="3"/>
        <charset val="128"/>
      </rPr>
      <t>、調光</t>
    </r>
    <r>
      <rPr>
        <sz val="8.5"/>
        <color theme="1"/>
        <rFont val="Meiryo UI"/>
        <family val="3"/>
        <charset val="128"/>
      </rPr>
      <t>スイッチ</t>
    </r>
    <r>
      <rPr>
        <sz val="8.5"/>
        <color theme="1"/>
        <rFont val="メイリオ"/>
        <family val="3"/>
        <charset val="128"/>
      </rPr>
      <t>、年間</t>
    </r>
    <r>
      <rPr>
        <sz val="8.5"/>
        <color theme="1"/>
        <rFont val="Meiryo UI"/>
        <family val="3"/>
        <charset val="128"/>
      </rPr>
      <t>プログラム・タイマユニット</t>
    </r>
    <r>
      <rPr>
        <sz val="8.5"/>
        <color theme="1"/>
        <rFont val="メイリオ"/>
        <family val="3"/>
        <charset val="128"/>
      </rPr>
      <t>、熱線 親機／子機、調光T/U付照度</t>
    </r>
    <r>
      <rPr>
        <sz val="8.5"/>
        <color theme="1"/>
        <rFont val="Meiryo UI"/>
        <family val="3"/>
        <charset val="128"/>
      </rPr>
      <t>センサ</t>
    </r>
    <phoneticPr fontId="1"/>
  </si>
  <si>
    <r>
      <t>　　照度</t>
    </r>
    <r>
      <rPr>
        <sz val="8.5"/>
        <color theme="1"/>
        <rFont val="Meiryo UI"/>
        <family val="3"/>
        <charset val="128"/>
      </rPr>
      <t>センサ・スイッチ、ワイヤレス</t>
    </r>
    <r>
      <rPr>
        <sz val="8.5"/>
        <color theme="1"/>
        <rFont val="メイリオ"/>
        <family val="3"/>
        <charset val="128"/>
      </rPr>
      <t>受信器、</t>
    </r>
    <r>
      <rPr>
        <sz val="8.5"/>
        <color theme="1"/>
        <rFont val="Meiryo UI"/>
        <family val="3"/>
        <charset val="128"/>
      </rPr>
      <t>ワイヤレス・スイッチ</t>
    </r>
    <r>
      <rPr>
        <sz val="8.5"/>
        <color theme="1"/>
        <rFont val="メイリオ"/>
        <family val="3"/>
        <charset val="128"/>
      </rPr>
      <t>、巡回用</t>
    </r>
    <r>
      <rPr>
        <sz val="8.5"/>
        <color theme="1"/>
        <rFont val="Meiryo UI"/>
        <family val="3"/>
        <charset val="128"/>
      </rPr>
      <t>ワイヤレス・スイッチ</t>
    </r>
    <phoneticPr fontId="1"/>
  </si>
  <si>
    <r>
      <t>　■</t>
    </r>
    <r>
      <rPr>
        <sz val="8.5"/>
        <color theme="1"/>
        <rFont val="Meiryo UI"/>
        <family val="3"/>
        <charset val="128"/>
      </rPr>
      <t>スイッチ</t>
    </r>
    <r>
      <rPr>
        <sz val="8.5"/>
        <color theme="1"/>
        <rFont val="メイリオ"/>
        <family val="3"/>
        <charset val="128"/>
      </rPr>
      <t>（ほたる、</t>
    </r>
    <r>
      <rPr>
        <sz val="8.5"/>
        <color theme="1"/>
        <rFont val="Meiryo UI"/>
        <family val="3"/>
        <charset val="128"/>
      </rPr>
      <t>パイロット</t>
    </r>
    <r>
      <rPr>
        <sz val="8.5"/>
        <color theme="1"/>
        <rFont val="メイリオ"/>
        <family val="3"/>
        <charset val="128"/>
      </rPr>
      <t>、ひかる、</t>
    </r>
    <r>
      <rPr>
        <sz val="8.5"/>
        <color theme="1"/>
        <rFont val="Meiryo UI"/>
        <family val="3"/>
        <charset val="128"/>
      </rPr>
      <t>ネーム、ツイン、キー、タイマ、トイレ</t>
    </r>
    <r>
      <rPr>
        <sz val="8.5"/>
        <color theme="1"/>
        <rFont val="メイリオ"/>
        <family val="3"/>
        <charset val="128"/>
      </rPr>
      <t>換気、遅れ消灯、一時点灯)</t>
    </r>
    <phoneticPr fontId="1"/>
  </si>
  <si>
    <t>宅内マルチメディア</t>
    <phoneticPr fontId="1"/>
  </si>
  <si>
    <t>　まとめてねっとシリーズ (対応インターネット：FTTH、ADSL、CATV、ISDN、アナログ電話)</t>
    <phoneticPr fontId="1"/>
  </si>
  <si>
    <r>
      <t>　□10M/100M/1G (</t>
    </r>
    <r>
      <rPr>
        <sz val="8.5"/>
        <color theme="1"/>
        <rFont val="Meiryo UI"/>
        <family val="3"/>
        <charset val="128"/>
      </rPr>
      <t>スイッチング</t>
    </r>
    <r>
      <rPr>
        <sz val="8.5"/>
        <color theme="1"/>
        <rFont val="メイリオ"/>
        <family val="3"/>
        <charset val="128"/>
      </rPr>
      <t xml:space="preserve"> HUB 内蔵宅内 LAN パネル)、配線：CAT5E・２対</t>
    </r>
    <r>
      <rPr>
        <sz val="8.5"/>
        <color theme="1"/>
        <rFont val="Meiryo UI"/>
        <family val="3"/>
        <charset val="128"/>
      </rPr>
      <t>ツイストペァ、マルチメディア・コンセント</t>
    </r>
    <r>
      <rPr>
        <sz val="8.5"/>
        <color theme="1"/>
        <rFont val="メイリオ"/>
        <family val="3"/>
        <charset val="128"/>
      </rPr>
      <t>(電源・LAN・TEL)</t>
    </r>
    <phoneticPr fontId="1"/>
  </si>
  <si>
    <r>
      <t xml:space="preserve">　□10M/100M     </t>
    </r>
    <r>
      <rPr>
        <sz val="6"/>
        <color theme="1"/>
        <rFont val="メイリオ"/>
        <family val="3"/>
        <charset val="128"/>
      </rPr>
      <t xml:space="preserve"> </t>
    </r>
    <r>
      <rPr>
        <sz val="8.5"/>
        <color theme="1"/>
        <rFont val="メイリオ"/>
        <family val="3"/>
        <charset val="128"/>
      </rPr>
      <t xml:space="preserve"> (</t>
    </r>
    <r>
      <rPr>
        <sz val="8.5"/>
        <color theme="1"/>
        <rFont val="Meiryo UI"/>
        <family val="3"/>
        <charset val="128"/>
      </rPr>
      <t>スイッチング</t>
    </r>
    <r>
      <rPr>
        <sz val="8.5"/>
        <color theme="1"/>
        <rFont val="メイリオ"/>
        <family val="3"/>
        <charset val="128"/>
      </rPr>
      <t xml:space="preserve"> HUB 内蔵宅内 LAN パネル)、配線：CAT5E・２対</t>
    </r>
    <r>
      <rPr>
        <sz val="8.5"/>
        <color theme="1"/>
        <rFont val="Meiryo UI"/>
        <family val="3"/>
        <charset val="128"/>
      </rPr>
      <t>ツイストペァ、マルチメディア・コンセント</t>
    </r>
    <r>
      <rPr>
        <sz val="8.5"/>
        <color theme="1"/>
        <rFont val="メイリオ"/>
        <family val="3"/>
        <charset val="128"/>
      </rPr>
      <t>(電源・LAN・TEL)</t>
    </r>
    <phoneticPr fontId="1"/>
  </si>
  <si>
    <t>　ひらいてねっとシリーズ (対応インターネット：FTTH、ADSL、CATV、ISDN、アナログ電話)</t>
    <phoneticPr fontId="1"/>
  </si>
  <si>
    <r>
      <t xml:space="preserve">　□宅内 LAN </t>
    </r>
    <r>
      <rPr>
        <sz val="8.5"/>
        <color theme="1"/>
        <rFont val="Meiryo UI"/>
        <family val="3"/>
        <charset val="128"/>
      </rPr>
      <t>パネル</t>
    </r>
    <r>
      <rPr>
        <sz val="8.5"/>
        <color theme="1"/>
        <rFont val="メイリオ"/>
        <family val="3"/>
        <charset val="128"/>
      </rPr>
      <t>、配線：CAT5E・２対</t>
    </r>
    <r>
      <rPr>
        <sz val="8.5"/>
        <color theme="1"/>
        <rFont val="Meiryo UI"/>
        <family val="3"/>
        <charset val="128"/>
      </rPr>
      <t>ツイストペァ、マルチメディア・コンセント</t>
    </r>
    <r>
      <rPr>
        <sz val="8.5"/>
        <color theme="1"/>
        <rFont val="メイリオ"/>
        <family val="3"/>
        <charset val="128"/>
      </rPr>
      <t xml:space="preserve">(電源・LAN・TEL)……切換SW(電話線用/ADSL・IP電話)  </t>
    </r>
    <phoneticPr fontId="1"/>
  </si>
  <si>
    <r>
      <t>　</t>
    </r>
    <r>
      <rPr>
        <sz val="8.5"/>
        <color theme="1"/>
        <rFont val="Meiryo UI"/>
        <family val="3"/>
        <charset val="128"/>
      </rPr>
      <t>マルチメディアポートシリーズ</t>
    </r>
    <r>
      <rPr>
        <sz val="8.5"/>
        <color theme="1"/>
        <rFont val="メイリオ"/>
        <family val="3"/>
        <charset val="128"/>
      </rPr>
      <t xml:space="preserve"> (対応</t>
    </r>
    <r>
      <rPr>
        <sz val="8.5"/>
        <color theme="1"/>
        <rFont val="Meiryo UI"/>
        <family val="3"/>
        <charset val="128"/>
      </rPr>
      <t>インターネット</t>
    </r>
    <r>
      <rPr>
        <sz val="8.5"/>
        <color theme="1"/>
        <rFont val="メイリオ"/>
        <family val="3"/>
        <charset val="128"/>
      </rPr>
      <t>：FTTH、ADSL、CATV、ISDN、</t>
    </r>
    <r>
      <rPr>
        <sz val="8.5"/>
        <color theme="1"/>
        <rFont val="Meiryo UI"/>
        <family val="3"/>
        <charset val="128"/>
      </rPr>
      <t>アナログ</t>
    </r>
    <r>
      <rPr>
        <sz val="8.5"/>
        <color theme="1"/>
        <rFont val="メイリオ"/>
        <family val="3"/>
        <charset val="128"/>
      </rPr>
      <t>電話)</t>
    </r>
    <phoneticPr fontId="1"/>
  </si>
  <si>
    <r>
      <t>　□</t>
    </r>
    <r>
      <rPr>
        <sz val="8.5"/>
        <color theme="1"/>
        <rFont val="Meiryo UI"/>
        <family val="3"/>
        <charset val="128"/>
      </rPr>
      <t>マルチメディアポート</t>
    </r>
    <r>
      <rPr>
        <sz val="8.5"/>
        <color theme="1"/>
        <rFont val="メイリオ"/>
        <family val="3"/>
        <charset val="128"/>
      </rPr>
      <t>(10M/100M</t>
    </r>
    <r>
      <rPr>
        <sz val="8.5"/>
        <color theme="1"/>
        <rFont val="Meiryo UI"/>
        <family val="3"/>
        <charset val="128"/>
      </rPr>
      <t>スイッチング</t>
    </r>
    <r>
      <rPr>
        <sz val="8.5"/>
        <color theme="1"/>
        <rFont val="メイリオ"/>
        <family val="3"/>
        <charset val="128"/>
      </rPr>
      <t xml:space="preserve"> HUB、UV・BS・110度CS</t>
    </r>
    <r>
      <rPr>
        <sz val="8.5"/>
        <color theme="1"/>
        <rFont val="Meiryo UI"/>
        <family val="3"/>
        <charset val="128"/>
      </rPr>
      <t>ブースタ</t>
    </r>
    <r>
      <rPr>
        <sz val="8.5"/>
        <color theme="1"/>
        <rFont val="メイリオ"/>
        <family val="3"/>
        <charset val="128"/>
      </rPr>
      <t>、８分配器)、配線：CAT5E・２対</t>
    </r>
    <r>
      <rPr>
        <sz val="8.5"/>
        <color theme="1"/>
        <rFont val="Meiryo UI"/>
        <family val="3"/>
        <charset val="128"/>
      </rPr>
      <t>ツイストペァ</t>
    </r>
    <r>
      <rPr>
        <sz val="8.5"/>
        <color theme="1"/>
        <rFont val="メイリオ"/>
        <family val="3"/>
        <charset val="128"/>
      </rPr>
      <t>・3C-FB</t>
    </r>
    <phoneticPr fontId="1"/>
  </si>
  <si>
    <r>
      <t>　　</t>
    </r>
    <r>
      <rPr>
        <sz val="8.5"/>
        <color theme="1"/>
        <rFont val="Meiryo UI"/>
        <family val="3"/>
        <charset val="128"/>
      </rPr>
      <t>マルチメディア・コンセント</t>
    </r>
    <r>
      <rPr>
        <sz val="8.5"/>
        <color theme="1"/>
        <rFont val="メイリオ"/>
        <family val="3"/>
        <charset val="128"/>
      </rPr>
      <t>(電源・LAN・TEL・U/V、BS、110度CS)</t>
    </r>
    <phoneticPr fontId="1"/>
  </si>
  <si>
    <r>
      <t>　</t>
    </r>
    <r>
      <rPr>
        <sz val="8.5"/>
        <color theme="1"/>
        <rFont val="Meiryo UI"/>
        <family val="3"/>
        <charset val="128"/>
      </rPr>
      <t>マルチメディア・コンセント</t>
    </r>
    <phoneticPr fontId="1"/>
  </si>
  <si>
    <r>
      <t>　□電源：抜止め</t>
    </r>
    <r>
      <rPr>
        <sz val="8.5"/>
        <color theme="1"/>
        <rFont val="Meiryo UI"/>
        <family val="3"/>
        <charset val="128"/>
      </rPr>
      <t>コンセント</t>
    </r>
    <r>
      <rPr>
        <sz val="8.5"/>
        <color theme="1"/>
        <rFont val="メイリオ"/>
        <family val="3"/>
        <charset val="128"/>
      </rPr>
      <t>、ＬＡＮ：８極８心</t>
    </r>
    <r>
      <rPr>
        <sz val="8.5"/>
        <color theme="1"/>
        <rFont val="Meiryo UI"/>
        <family val="3"/>
        <charset val="128"/>
      </rPr>
      <t>モジュラ、アナログ</t>
    </r>
    <r>
      <rPr>
        <sz val="8.5"/>
        <color theme="1"/>
        <rFont val="メイリオ"/>
        <family val="3"/>
        <charset val="128"/>
      </rPr>
      <t>電話６極２心</t>
    </r>
    <r>
      <rPr>
        <sz val="8.5"/>
        <color theme="1"/>
        <rFont val="Meiryo UI"/>
        <family val="3"/>
        <charset val="128"/>
      </rPr>
      <t>モジュラ</t>
    </r>
    <r>
      <rPr>
        <sz val="8.5"/>
        <color theme="1"/>
        <rFont val="メイリオ"/>
        <family val="3"/>
        <charset val="128"/>
      </rPr>
      <t>、U/V・CATV・BS・110度ＣＳ、CS</t>
    </r>
    <r>
      <rPr>
        <sz val="8.5"/>
        <color theme="1"/>
        <rFont val="Meiryo UI"/>
        <family val="3"/>
        <charset val="128"/>
      </rPr>
      <t>デジタル</t>
    </r>
    <phoneticPr fontId="1"/>
  </si>
  <si>
    <t xml:space="preserve"> JIS-T1022-1996</t>
    <phoneticPr fontId="1"/>
  </si>
  <si>
    <t xml:space="preserve"> 保護接地､等電位接地､</t>
    <phoneticPr fontId="1"/>
  </si>
  <si>
    <t xml:space="preserve"> 接地幹線</t>
    <phoneticPr fontId="1"/>
  </si>
  <si>
    <t xml:space="preserve"> Panasonic</t>
    <phoneticPr fontId="1"/>
  </si>
  <si>
    <t xml:space="preserve"> 小規模建物用</t>
    <phoneticPr fontId="1"/>
  </si>
  <si>
    <t xml:space="preserve"> 中大規模建物用</t>
    <phoneticPr fontId="1"/>
  </si>
  <si>
    <r>
      <t xml:space="preserve"> </t>
    </r>
    <r>
      <rPr>
        <sz val="8.5"/>
        <color theme="1"/>
        <rFont val="HGP明朝B"/>
        <family val="1"/>
        <charset val="128"/>
      </rPr>
      <t>ＬＡＮ</t>
    </r>
    <r>
      <rPr>
        <sz val="8.5"/>
        <color theme="1"/>
        <rFont val="メイリオ"/>
        <family val="3"/>
        <charset val="128"/>
      </rPr>
      <t>～７箇所</t>
    </r>
    <phoneticPr fontId="1"/>
  </si>
  <si>
    <r>
      <rPr>
        <sz val="8.5"/>
        <color theme="1"/>
        <rFont val="HGP明朝B"/>
        <family val="1"/>
        <charset val="128"/>
      </rPr>
      <t xml:space="preserve"> ＴＥＬ</t>
    </r>
    <r>
      <rPr>
        <sz val="8.5"/>
        <color theme="1"/>
        <rFont val="メイリオ"/>
        <family val="3"/>
        <charset val="128"/>
      </rPr>
      <t>～ ８箇所</t>
    </r>
    <phoneticPr fontId="1"/>
  </si>
  <si>
    <t xml:space="preserve">  2､3､4 箇所</t>
    <phoneticPr fontId="1"/>
  </si>
  <si>
    <r>
      <t xml:space="preserve"> </t>
    </r>
    <r>
      <rPr>
        <sz val="8.5"/>
        <color theme="1"/>
        <rFont val="HGP明朝B"/>
        <family val="1"/>
        <charset val="128"/>
      </rPr>
      <t>ＨＵＢ</t>
    </r>
    <r>
      <rPr>
        <sz val="8.5"/>
        <color theme="1"/>
        <rFont val="メイリオ"/>
        <family val="3"/>
        <charset val="128"/>
      </rPr>
      <t xml:space="preserve"> 必要  </t>
    </r>
    <phoneticPr fontId="1"/>
  </si>
  <si>
    <r>
      <t xml:space="preserve"> </t>
    </r>
    <r>
      <rPr>
        <sz val="8.5"/>
        <color theme="1"/>
        <rFont val="HGP明朝B"/>
        <family val="1"/>
        <charset val="128"/>
      </rPr>
      <t>ＬＡＮ</t>
    </r>
    <r>
      <rPr>
        <sz val="8.5"/>
        <color theme="1"/>
        <rFont val="メイリオ"/>
        <family val="3"/>
        <charset val="128"/>
      </rPr>
      <t>～ ７箇所</t>
    </r>
    <phoneticPr fontId="1"/>
  </si>
  <si>
    <r>
      <t xml:space="preserve"> </t>
    </r>
    <r>
      <rPr>
        <sz val="8.5"/>
        <color theme="1"/>
        <rFont val="HGP明朝B"/>
        <family val="1"/>
        <charset val="128"/>
      </rPr>
      <t>ＴＥＬ</t>
    </r>
    <r>
      <rPr>
        <sz val="8.5"/>
        <color theme="1"/>
        <rFont val="メイリオ"/>
        <family val="3"/>
        <charset val="128"/>
      </rPr>
      <t xml:space="preserve"> ～ ８箇所</t>
    </r>
    <phoneticPr fontId="1"/>
  </si>
  <si>
    <r>
      <t xml:space="preserve"> </t>
    </r>
    <r>
      <rPr>
        <sz val="8.5"/>
        <color theme="1"/>
        <rFont val="HGP明朝B"/>
        <family val="1"/>
        <charset val="128"/>
      </rPr>
      <t>ＴＶ</t>
    </r>
    <r>
      <rPr>
        <sz val="8.5"/>
        <color theme="1"/>
        <rFont val="メイリオ"/>
        <family val="3"/>
        <charset val="128"/>
      </rPr>
      <t xml:space="preserve"> </t>
    </r>
    <r>
      <rPr>
        <sz val="6"/>
        <color theme="1"/>
        <rFont val="メイリオ"/>
        <family val="3"/>
        <charset val="128"/>
      </rPr>
      <t xml:space="preserve"> </t>
    </r>
    <r>
      <rPr>
        <sz val="8.5"/>
        <color theme="1"/>
        <rFont val="メイリオ"/>
        <family val="3"/>
        <charset val="128"/>
      </rPr>
      <t xml:space="preserve"> ～ ８箇所 </t>
    </r>
    <phoneticPr fontId="1"/>
  </si>
  <si>
    <r>
      <t xml:space="preserve"> </t>
    </r>
    <r>
      <rPr>
        <sz val="11"/>
        <color rgb="FFFF0000"/>
        <rFont val="HG明朝B"/>
        <family val="1"/>
        <charset val="128"/>
      </rPr>
      <t>22</t>
    </r>
    <r>
      <rPr>
        <sz val="11"/>
        <color theme="1"/>
        <rFont val="HG明朝B"/>
        <family val="1"/>
        <charset val="128"/>
      </rPr>
      <t xml:space="preserve"> 照明制御</t>
    </r>
    <phoneticPr fontId="1"/>
  </si>
  <si>
    <r>
      <t xml:space="preserve"> </t>
    </r>
    <r>
      <rPr>
        <sz val="10"/>
        <color rgb="FFFF0000"/>
        <rFont val="HG明朝B"/>
        <family val="1"/>
        <charset val="128"/>
      </rPr>
      <t>22</t>
    </r>
    <r>
      <rPr>
        <sz val="10"/>
        <color theme="1"/>
        <rFont val="HG明朝B"/>
        <family val="1"/>
        <charset val="128"/>
      </rPr>
      <t xml:space="preserve"> 照明制御</t>
    </r>
    <phoneticPr fontId="1"/>
  </si>
  <si>
    <t>手動操作</t>
    <phoneticPr fontId="1"/>
  </si>
  <si>
    <r>
      <t>　■一般</t>
    </r>
    <r>
      <rPr>
        <sz val="8.5"/>
        <color theme="1"/>
        <rFont val="Meiryo UI"/>
        <family val="3"/>
        <charset val="128"/>
      </rPr>
      <t>スイッチ</t>
    </r>
    <r>
      <rPr>
        <sz val="8.5"/>
        <color theme="1"/>
        <rFont val="メイリオ"/>
        <family val="3"/>
        <charset val="128"/>
      </rPr>
      <t xml:space="preserve"> (</t>
    </r>
    <r>
      <rPr>
        <sz val="8.5"/>
        <color theme="1"/>
        <rFont val="HGP明朝B"/>
        <family val="1"/>
        <charset val="128"/>
      </rPr>
      <t>1P，2P，3W，4W</t>
    </r>
    <r>
      <rPr>
        <sz val="8.5"/>
        <color theme="1"/>
        <rFont val="メイリオ"/>
        <family val="3"/>
        <charset val="128"/>
      </rPr>
      <t>)　　■タイマ・スイッチ (</t>
    </r>
    <r>
      <rPr>
        <sz val="8.5"/>
        <color theme="1"/>
        <rFont val="HGP明朝B"/>
        <family val="1"/>
        <charset val="128"/>
      </rPr>
      <t>100V-0.5～15A</t>
    </r>
    <r>
      <rPr>
        <sz val="8.5"/>
        <color theme="1"/>
        <rFont val="メイリオ"/>
        <family val="3"/>
        <charset val="128"/>
      </rPr>
      <t>)　　■</t>
    </r>
    <r>
      <rPr>
        <sz val="8.5"/>
        <color theme="1"/>
        <rFont val="Meiryo UI"/>
        <family val="3"/>
        <charset val="128"/>
      </rPr>
      <t>リモコン・スイッチ</t>
    </r>
    <phoneticPr fontId="1"/>
  </si>
  <si>
    <r>
      <t>　■</t>
    </r>
    <r>
      <rPr>
        <sz val="8.5"/>
        <color theme="1"/>
        <rFont val="Meiryo UI"/>
        <family val="3"/>
        <charset val="128"/>
      </rPr>
      <t>ワイヤレスリモコン・スイッチ</t>
    </r>
    <r>
      <rPr>
        <sz val="8.5"/>
        <color theme="1"/>
        <rFont val="メイリオ"/>
        <family val="3"/>
        <charset val="128"/>
      </rPr>
      <t xml:space="preserve"> (</t>
    </r>
    <r>
      <rPr>
        <sz val="8.5"/>
        <color theme="1"/>
        <rFont val="HGP明朝B"/>
        <family val="1"/>
        <charset val="128"/>
      </rPr>
      <t>100V-6A</t>
    </r>
    <r>
      <rPr>
        <sz val="8.5"/>
        <color theme="1"/>
        <rFont val="メイリオ"/>
        <family val="3"/>
        <charset val="128"/>
      </rPr>
      <t>)　　■白熱調光</t>
    </r>
    <r>
      <rPr>
        <sz val="8.5"/>
        <color theme="1"/>
        <rFont val="Meiryo UI"/>
        <family val="3"/>
        <charset val="128"/>
      </rPr>
      <t>スイッチ</t>
    </r>
    <r>
      <rPr>
        <sz val="8.5"/>
        <color theme="1"/>
        <rFont val="メイリオ"/>
        <family val="3"/>
        <charset val="128"/>
      </rPr>
      <t xml:space="preserve"> (</t>
    </r>
    <r>
      <rPr>
        <sz val="8.5"/>
        <color theme="1"/>
        <rFont val="HGP明朝B"/>
        <family val="1"/>
        <charset val="128"/>
      </rPr>
      <t>100V-200W～1500W</t>
    </r>
    <r>
      <rPr>
        <sz val="8.5"/>
        <color theme="1"/>
        <rFont val="メイリオ"/>
        <family val="3"/>
        <charset val="128"/>
      </rPr>
      <t>)</t>
    </r>
    <phoneticPr fontId="1"/>
  </si>
  <si>
    <r>
      <t>　■</t>
    </r>
    <r>
      <rPr>
        <sz val="8.5"/>
        <color theme="1"/>
        <rFont val="Meiryo UI"/>
        <family val="3"/>
        <charset val="128"/>
      </rPr>
      <t>リモコン・スイッチ</t>
    </r>
    <r>
      <rPr>
        <sz val="8.5"/>
        <color theme="1"/>
        <rFont val="メイリオ"/>
        <family val="3"/>
        <charset val="128"/>
      </rPr>
      <t>　　■</t>
    </r>
    <r>
      <rPr>
        <sz val="8.5"/>
        <color theme="1"/>
        <rFont val="Meiryo UI"/>
        <family val="3"/>
        <charset val="128"/>
      </rPr>
      <t>リモコン・ブレーカ</t>
    </r>
    <r>
      <rPr>
        <sz val="8.5"/>
        <color theme="1"/>
        <rFont val="メイリオ"/>
        <family val="3"/>
        <charset val="128"/>
      </rPr>
      <t xml:space="preserve"> (</t>
    </r>
    <r>
      <rPr>
        <sz val="8.5"/>
        <color theme="1"/>
        <rFont val="HGP明朝B"/>
        <family val="1"/>
        <charset val="128"/>
      </rPr>
      <t>100V～242V-16A</t>
    </r>
    <r>
      <rPr>
        <sz val="8.5"/>
        <color theme="1"/>
        <rFont val="メイリオ"/>
        <family val="3"/>
        <charset val="128"/>
      </rPr>
      <t>)　　■</t>
    </r>
    <r>
      <rPr>
        <sz val="8.5"/>
        <color theme="1"/>
        <rFont val="Meiryo UI"/>
        <family val="3"/>
        <charset val="128"/>
      </rPr>
      <t>マグネット・コンタクタ</t>
    </r>
    <r>
      <rPr>
        <sz val="8.5"/>
        <color theme="1"/>
        <rFont val="メイリオ"/>
        <family val="3"/>
        <charset val="128"/>
      </rPr>
      <t>　　■調光装置</t>
    </r>
    <phoneticPr fontId="1"/>
  </si>
  <si>
    <t>手動遠隔操作</t>
    <phoneticPr fontId="1"/>
  </si>
  <si>
    <t>自動制御</t>
    <phoneticPr fontId="1"/>
  </si>
  <si>
    <r>
      <t>　■人感</t>
    </r>
    <r>
      <rPr>
        <sz val="8.5"/>
        <color theme="1"/>
        <rFont val="Meiryo UI"/>
        <family val="3"/>
        <charset val="128"/>
      </rPr>
      <t>スイッチ</t>
    </r>
    <r>
      <rPr>
        <sz val="8.5"/>
        <color theme="1"/>
        <rFont val="メイリオ"/>
        <family val="3"/>
        <charset val="128"/>
      </rPr>
      <t xml:space="preserve"> (100V-1～2A)　　■EE </t>
    </r>
    <r>
      <rPr>
        <sz val="8.5"/>
        <color theme="1"/>
        <rFont val="Meiryo UI"/>
        <family val="3"/>
        <charset val="128"/>
      </rPr>
      <t>スイッチ</t>
    </r>
    <r>
      <rPr>
        <sz val="8.5"/>
        <color theme="1"/>
        <rFont val="メイリオ"/>
        <family val="3"/>
        <charset val="128"/>
      </rPr>
      <t xml:space="preserve"> (</t>
    </r>
    <r>
      <rPr>
        <sz val="8.5"/>
        <color theme="1"/>
        <rFont val="HGP明朝B"/>
        <family val="1"/>
        <charset val="128"/>
      </rPr>
      <t>100V/200V-3A，6A，10A，15A，30A</t>
    </r>
    <r>
      <rPr>
        <sz val="8.5"/>
        <color theme="1"/>
        <rFont val="メイリオ"/>
        <family val="3"/>
        <charset val="128"/>
      </rPr>
      <t>)　　■人感</t>
    </r>
    <r>
      <rPr>
        <sz val="8.5"/>
        <color theme="1"/>
        <rFont val="Meiryo UI"/>
        <family val="3"/>
        <charset val="128"/>
      </rPr>
      <t xml:space="preserve">センサ </t>
    </r>
    <r>
      <rPr>
        <sz val="8.5"/>
        <color theme="1"/>
        <rFont val="メイリオ"/>
        <family val="3"/>
        <charset val="128"/>
      </rPr>
      <t>(</t>
    </r>
    <r>
      <rPr>
        <sz val="8.5"/>
        <color theme="1"/>
        <rFont val="HGP明朝B"/>
        <family val="1"/>
        <charset val="128"/>
      </rPr>
      <t>100V-1.2A，2A，3A</t>
    </r>
    <r>
      <rPr>
        <sz val="8.5"/>
        <color theme="1"/>
        <rFont val="メイリオ"/>
        <family val="3"/>
        <charset val="128"/>
      </rPr>
      <t>)</t>
    </r>
    <phoneticPr fontId="1"/>
  </si>
  <si>
    <r>
      <t>　■</t>
    </r>
    <r>
      <rPr>
        <sz val="8.5"/>
        <color theme="1"/>
        <rFont val="Meiryo UI"/>
        <family val="3"/>
        <charset val="128"/>
      </rPr>
      <t>プログラム・タイマ</t>
    </r>
    <r>
      <rPr>
        <sz val="8.5"/>
        <color theme="1"/>
        <rFont val="メイリオ"/>
        <family val="3"/>
        <charset val="128"/>
      </rPr>
      <t xml:space="preserve"> (24時間/週間/年間　</t>
    </r>
    <r>
      <rPr>
        <sz val="8.5"/>
        <color theme="1"/>
        <rFont val="HGP明朝B"/>
        <family val="1"/>
        <charset val="128"/>
      </rPr>
      <t>100V/200V-15A，30A</t>
    </r>
    <r>
      <rPr>
        <sz val="8.5"/>
        <color theme="1"/>
        <rFont val="メイリオ"/>
        <family val="3"/>
        <charset val="128"/>
      </rPr>
      <t>)　　■照度</t>
    </r>
    <r>
      <rPr>
        <sz val="8.5"/>
        <color theme="1"/>
        <rFont val="Meiryo UI"/>
        <family val="3"/>
        <charset val="128"/>
      </rPr>
      <t>センサ＋インバータ</t>
    </r>
    <r>
      <rPr>
        <sz val="8.5"/>
        <color theme="1"/>
        <rFont val="メイリオ"/>
        <family val="3"/>
        <charset val="128"/>
      </rPr>
      <t>調光</t>
    </r>
    <phoneticPr fontId="1"/>
  </si>
  <si>
    <t>制御回路系統図</t>
    <phoneticPr fontId="1"/>
  </si>
  <si>
    <t xml:space="preserve">(参考図) </t>
    <phoneticPr fontId="1"/>
  </si>
  <si>
    <t>照明制御システム</t>
    <phoneticPr fontId="1"/>
  </si>
  <si>
    <t>　各社の照明制御システムの抜粋</t>
    <phoneticPr fontId="1"/>
  </si>
  <si>
    <r>
      <t>　</t>
    </r>
    <r>
      <rPr>
        <b/>
        <sz val="8.5"/>
        <color theme="1"/>
        <rFont val="メイリオ"/>
        <family val="3"/>
        <charset val="128"/>
      </rPr>
      <t>東芝</t>
    </r>
    <r>
      <rPr>
        <b/>
        <sz val="8.5"/>
        <color theme="1"/>
        <rFont val="Meiryo UI"/>
        <family val="3"/>
        <charset val="128"/>
      </rPr>
      <t>ライティック</t>
    </r>
    <r>
      <rPr>
        <sz val="8.5"/>
        <color theme="1"/>
        <rFont val="メイリオ"/>
        <family val="3"/>
        <charset val="128"/>
      </rPr>
      <t>(株)</t>
    </r>
    <phoneticPr fontId="1"/>
  </si>
  <si>
    <r>
      <t>　　□ MESL-S Ⅱ     ：個別制御 512 回路×２、</t>
    </r>
    <r>
      <rPr>
        <sz val="8.5"/>
        <color theme="1"/>
        <rFont val="Meiryo UI"/>
        <family val="3"/>
        <charset val="128"/>
      </rPr>
      <t>グループ</t>
    </r>
    <r>
      <rPr>
        <sz val="8.5"/>
        <color theme="1"/>
        <rFont val="メイリオ"/>
        <family val="3"/>
        <charset val="128"/>
      </rPr>
      <t>制御 256×２、</t>
    </r>
    <r>
      <rPr>
        <sz val="8.5"/>
        <color theme="1"/>
        <rFont val="Meiryo UI"/>
        <family val="3"/>
        <charset val="128"/>
      </rPr>
      <t>パターン</t>
    </r>
    <r>
      <rPr>
        <sz val="8.5"/>
        <color theme="1"/>
        <rFont val="メイリオ"/>
        <family val="3"/>
        <charset val="128"/>
      </rPr>
      <t>制御 128×２、調光制御、</t>
    </r>
    <r>
      <rPr>
        <sz val="8.5"/>
        <color theme="1"/>
        <rFont val="Meiryo UI"/>
        <family val="3"/>
        <charset val="128"/>
      </rPr>
      <t>タイムスケジュール</t>
    </r>
    <r>
      <rPr>
        <sz val="8.5"/>
        <color theme="1"/>
        <rFont val="メイリオ"/>
        <family val="3"/>
        <charset val="128"/>
      </rPr>
      <t>制御</t>
    </r>
    <phoneticPr fontId="1"/>
  </si>
  <si>
    <r>
      <t xml:space="preserve">　　□ MESL </t>
    </r>
    <r>
      <rPr>
        <sz val="8.5"/>
        <color theme="1"/>
        <rFont val="Meiryo UI"/>
        <family val="3"/>
        <charset val="128"/>
      </rPr>
      <t>リモコン</t>
    </r>
    <r>
      <rPr>
        <sz val="8.5"/>
        <color theme="1"/>
        <rFont val="メイリオ"/>
        <family val="3"/>
        <charset val="128"/>
      </rPr>
      <t xml:space="preserve">  </t>
    </r>
    <r>
      <rPr>
        <sz val="2"/>
        <color theme="1"/>
        <rFont val="メイリオ"/>
        <family val="3"/>
        <charset val="128"/>
      </rPr>
      <t xml:space="preserve"> </t>
    </r>
    <r>
      <rPr>
        <sz val="8.5"/>
        <color theme="1"/>
        <rFont val="メイリオ"/>
        <family val="3"/>
        <charset val="128"/>
      </rPr>
      <t xml:space="preserve">：個別制御 512 回路、      </t>
    </r>
    <r>
      <rPr>
        <sz val="8.5"/>
        <color theme="1"/>
        <rFont val="Meiryo UI"/>
        <family val="3"/>
        <charset val="128"/>
      </rPr>
      <t>グループ</t>
    </r>
    <r>
      <rPr>
        <sz val="8.5"/>
        <color theme="1"/>
        <rFont val="メイリオ"/>
        <family val="3"/>
        <charset val="128"/>
      </rPr>
      <t xml:space="preserve">制御 256、     </t>
    </r>
    <r>
      <rPr>
        <sz val="2"/>
        <color theme="1"/>
        <rFont val="メイリオ"/>
        <family val="3"/>
        <charset val="128"/>
      </rPr>
      <t xml:space="preserve">  </t>
    </r>
    <r>
      <rPr>
        <sz val="8.5"/>
        <color theme="1"/>
        <rFont val="Meiryo UI"/>
        <family val="3"/>
        <charset val="128"/>
      </rPr>
      <t>パターン</t>
    </r>
    <r>
      <rPr>
        <sz val="8.5"/>
        <color theme="1"/>
        <rFont val="メイリオ"/>
        <family val="3"/>
        <charset val="128"/>
      </rPr>
      <t xml:space="preserve">制御 128、    </t>
    </r>
    <r>
      <rPr>
        <sz val="6"/>
        <color theme="1"/>
        <rFont val="メイリオ"/>
        <family val="3"/>
        <charset val="128"/>
      </rPr>
      <t xml:space="preserve"> </t>
    </r>
    <r>
      <rPr>
        <sz val="8.5"/>
        <color theme="1"/>
        <rFont val="メイリオ"/>
        <family val="3"/>
        <charset val="128"/>
      </rPr>
      <t xml:space="preserve"> 調光制御、</t>
    </r>
    <r>
      <rPr>
        <sz val="8.5"/>
        <color theme="1"/>
        <rFont val="Meiryo UI"/>
        <family val="3"/>
        <charset val="128"/>
      </rPr>
      <t>タイムスケジュール</t>
    </r>
    <r>
      <rPr>
        <sz val="8.5"/>
        <color theme="1"/>
        <rFont val="メイリオ"/>
        <family val="3"/>
        <charset val="128"/>
      </rPr>
      <t>制御</t>
    </r>
    <phoneticPr fontId="1"/>
  </si>
  <si>
    <r>
      <t xml:space="preserve">　　□ MESL Self Ⅱ </t>
    </r>
    <r>
      <rPr>
        <sz val="6"/>
        <color theme="1"/>
        <rFont val="メイリオ"/>
        <family val="3"/>
        <charset val="128"/>
      </rPr>
      <t xml:space="preserve"> </t>
    </r>
    <r>
      <rPr>
        <sz val="8.5"/>
        <color theme="1"/>
        <rFont val="メイリオ"/>
        <family val="3"/>
        <charset val="128"/>
      </rPr>
      <t>：個別制御 512 回路×２、</t>
    </r>
    <r>
      <rPr>
        <sz val="8.5"/>
        <color theme="1"/>
        <rFont val="Meiryo UI"/>
        <family val="3"/>
        <charset val="128"/>
      </rPr>
      <t>グループ</t>
    </r>
    <r>
      <rPr>
        <sz val="8.5"/>
        <color theme="1"/>
        <rFont val="メイリオ"/>
        <family val="3"/>
        <charset val="128"/>
      </rPr>
      <t>制御 256×２、</t>
    </r>
    <r>
      <rPr>
        <sz val="8.5"/>
        <color theme="1"/>
        <rFont val="Meiryo UI"/>
        <family val="3"/>
        <charset val="128"/>
      </rPr>
      <t>パターン</t>
    </r>
    <r>
      <rPr>
        <sz val="8.5"/>
        <color theme="1"/>
        <rFont val="メイリオ"/>
        <family val="3"/>
        <charset val="128"/>
      </rPr>
      <t>制御 128×２、調光制御、</t>
    </r>
    <r>
      <rPr>
        <sz val="8.5"/>
        <color theme="1"/>
        <rFont val="Meiryo UI"/>
        <family val="3"/>
        <charset val="128"/>
      </rPr>
      <t>タイムスケジュール</t>
    </r>
    <r>
      <rPr>
        <sz val="8.5"/>
        <color theme="1"/>
        <rFont val="メイリオ"/>
        <family val="3"/>
        <charset val="128"/>
      </rPr>
      <t>制御</t>
    </r>
    <phoneticPr fontId="1"/>
  </si>
  <si>
    <r>
      <t>　</t>
    </r>
    <r>
      <rPr>
        <b/>
        <sz val="8.5"/>
        <color theme="1"/>
        <rFont val="メイリオ"/>
        <family val="3"/>
        <charset val="128"/>
      </rPr>
      <t>三菱電機照明</t>
    </r>
    <r>
      <rPr>
        <sz val="8.5"/>
        <color theme="1"/>
        <rFont val="メイリオ"/>
        <family val="3"/>
        <charset val="128"/>
      </rPr>
      <t>(株)</t>
    </r>
    <phoneticPr fontId="1"/>
  </si>
  <si>
    <r>
      <t>　　□</t>
    </r>
    <r>
      <rPr>
        <sz val="8.5"/>
        <color theme="1"/>
        <rFont val="Meiryo UI"/>
        <family val="3"/>
        <charset val="128"/>
      </rPr>
      <t>メルセーブ</t>
    </r>
    <r>
      <rPr>
        <sz val="8.5"/>
        <color theme="1"/>
        <rFont val="メイリオ"/>
        <family val="3"/>
        <charset val="128"/>
      </rPr>
      <t xml:space="preserve"> NET-C ：個別制御 512 回路、</t>
    </r>
    <r>
      <rPr>
        <sz val="8.5"/>
        <color theme="1"/>
        <rFont val="Meiryo UI"/>
        <family val="3"/>
        <charset val="128"/>
      </rPr>
      <t>グループ</t>
    </r>
    <r>
      <rPr>
        <sz val="8.5"/>
        <color theme="1"/>
        <rFont val="メイリオ"/>
        <family val="3"/>
        <charset val="128"/>
      </rPr>
      <t>制御 256、</t>
    </r>
    <r>
      <rPr>
        <sz val="8.5"/>
        <color theme="1"/>
        <rFont val="Meiryo UI"/>
        <family val="3"/>
        <charset val="128"/>
      </rPr>
      <t>パターン</t>
    </r>
    <r>
      <rPr>
        <sz val="8.5"/>
        <color theme="1"/>
        <rFont val="メイリオ"/>
        <family val="3"/>
        <charset val="128"/>
      </rPr>
      <t>制御 128、調光制御、</t>
    </r>
    <r>
      <rPr>
        <sz val="8.5"/>
        <color theme="1"/>
        <rFont val="Meiryo UI"/>
        <family val="3"/>
        <charset val="128"/>
      </rPr>
      <t>タイムスケジュール</t>
    </r>
    <r>
      <rPr>
        <sz val="8.5"/>
        <color theme="1"/>
        <rFont val="メイリオ"/>
        <family val="3"/>
        <charset val="128"/>
      </rPr>
      <t>制御</t>
    </r>
    <phoneticPr fontId="1"/>
  </si>
  <si>
    <r>
      <t>　　□</t>
    </r>
    <r>
      <rPr>
        <sz val="8.5"/>
        <color theme="1"/>
        <rFont val="Meiryo UI"/>
        <family val="3"/>
        <charset val="128"/>
      </rPr>
      <t>メルセーブ</t>
    </r>
    <r>
      <rPr>
        <sz val="8.5"/>
        <color theme="1"/>
        <rFont val="メイリオ"/>
        <family val="3"/>
        <charset val="128"/>
      </rPr>
      <t xml:space="preserve"> NET-C ：個別制御 512 回路×２、</t>
    </r>
    <r>
      <rPr>
        <sz val="8.5"/>
        <color theme="1"/>
        <rFont val="Meiryo UI"/>
        <family val="3"/>
        <charset val="128"/>
      </rPr>
      <t>グループ</t>
    </r>
    <r>
      <rPr>
        <sz val="8.5"/>
        <color theme="1"/>
        <rFont val="メイリオ"/>
        <family val="3"/>
        <charset val="128"/>
      </rPr>
      <t>制御 256×２、</t>
    </r>
    <r>
      <rPr>
        <sz val="8.5"/>
        <color theme="1"/>
        <rFont val="Meiryo UI"/>
        <family val="3"/>
        <charset val="128"/>
      </rPr>
      <t>パターン</t>
    </r>
    <r>
      <rPr>
        <sz val="8.5"/>
        <color theme="1"/>
        <rFont val="メイリオ"/>
        <family val="3"/>
        <charset val="128"/>
      </rPr>
      <t>制御 128×２、調光制御、</t>
    </r>
    <r>
      <rPr>
        <sz val="8.5"/>
        <color theme="1"/>
        <rFont val="Meiryo UI"/>
        <family val="3"/>
        <charset val="128"/>
      </rPr>
      <t>タイムスケジュール</t>
    </r>
    <r>
      <rPr>
        <sz val="8.5"/>
        <color theme="1"/>
        <rFont val="メイリオ"/>
        <family val="3"/>
        <charset val="128"/>
      </rPr>
      <t>制御</t>
    </r>
    <phoneticPr fontId="1"/>
  </si>
  <si>
    <r>
      <t>　</t>
    </r>
    <r>
      <rPr>
        <b/>
        <sz val="8.5"/>
        <color theme="1"/>
        <rFont val="メイリオ"/>
        <family val="3"/>
        <charset val="128"/>
      </rPr>
      <t>パナソニック電工</t>
    </r>
    <r>
      <rPr>
        <sz val="8.5"/>
        <color theme="1"/>
        <rFont val="メイリオ"/>
        <family val="3"/>
        <charset val="128"/>
      </rPr>
      <t>(株)</t>
    </r>
    <phoneticPr fontId="1"/>
  </si>
  <si>
    <r>
      <t>　　□ FreeFit light ：個別、</t>
    </r>
    <r>
      <rPr>
        <sz val="8.5"/>
        <color theme="1"/>
        <rFont val="Meiryo UI"/>
        <family val="3"/>
        <charset val="128"/>
      </rPr>
      <t>グループ</t>
    </r>
    <r>
      <rPr>
        <sz val="8.5"/>
        <color theme="1"/>
        <rFont val="メイリオ"/>
        <family val="3"/>
        <charset val="128"/>
      </rPr>
      <t>、</t>
    </r>
    <r>
      <rPr>
        <sz val="8.5"/>
        <color theme="1"/>
        <rFont val="Meiryo UI"/>
        <family val="3"/>
        <charset val="128"/>
      </rPr>
      <t>パターン</t>
    </r>
    <r>
      <rPr>
        <sz val="8.5"/>
        <color theme="1"/>
        <rFont val="メイリオ"/>
        <family val="3"/>
        <charset val="128"/>
      </rPr>
      <t>制御ほか５制御     512 回路、調光制御、</t>
    </r>
    <r>
      <rPr>
        <sz val="8.5"/>
        <color theme="1"/>
        <rFont val="Meiryo UI"/>
        <family val="3"/>
        <charset val="128"/>
      </rPr>
      <t>タイムスケジュール</t>
    </r>
    <r>
      <rPr>
        <sz val="8.5"/>
        <color theme="1"/>
        <rFont val="メイリオ"/>
        <family val="3"/>
        <charset val="128"/>
      </rPr>
      <t>制御</t>
    </r>
    <phoneticPr fontId="1"/>
  </si>
  <si>
    <r>
      <t>　　□ FreeFit         ：個別、</t>
    </r>
    <r>
      <rPr>
        <sz val="8.5"/>
        <color theme="1"/>
        <rFont val="Meiryo UI"/>
        <family val="3"/>
        <charset val="128"/>
      </rPr>
      <t>グループ</t>
    </r>
    <r>
      <rPr>
        <sz val="8.5"/>
        <color theme="1"/>
        <rFont val="メイリオ"/>
        <family val="3"/>
        <charset val="128"/>
      </rPr>
      <t>、</t>
    </r>
    <r>
      <rPr>
        <sz val="8.5"/>
        <color theme="1"/>
        <rFont val="Meiryo UI"/>
        <family val="3"/>
        <charset val="128"/>
      </rPr>
      <t>パターン</t>
    </r>
    <r>
      <rPr>
        <sz val="8.5"/>
        <color theme="1"/>
        <rFont val="メイリオ"/>
        <family val="3"/>
        <charset val="128"/>
      </rPr>
      <t>制御ほか５制御 15360 回路、調光制御、</t>
    </r>
    <r>
      <rPr>
        <sz val="8.5"/>
        <color theme="1"/>
        <rFont val="Meiryo UI"/>
        <family val="3"/>
        <charset val="128"/>
      </rPr>
      <t>タイムスケジュール</t>
    </r>
    <r>
      <rPr>
        <sz val="8.5"/>
        <color theme="1"/>
        <rFont val="メイリオ"/>
        <family val="3"/>
        <charset val="128"/>
      </rPr>
      <t>制御</t>
    </r>
    <phoneticPr fontId="1"/>
  </si>
  <si>
    <r>
      <t xml:space="preserve"> 制御回路に照明</t>
    </r>
    <r>
      <rPr>
        <sz val="8.5"/>
        <color theme="1"/>
        <rFont val="Meiryo UI"/>
        <family val="3"/>
        <charset val="128"/>
      </rPr>
      <t>コントローラ</t>
    </r>
    <phoneticPr fontId="1"/>
  </si>
  <si>
    <t xml:space="preserve"> 30 台まで接続可</t>
    <phoneticPr fontId="1"/>
  </si>
  <si>
    <t xml:space="preserve"> ２台まで接続可</t>
    <phoneticPr fontId="1"/>
  </si>
  <si>
    <t xml:space="preserve"> 防爆工事</t>
    <phoneticPr fontId="1"/>
  </si>
  <si>
    <t xml:space="preserve"> 照明制御</t>
    <phoneticPr fontId="1"/>
  </si>
  <si>
    <t>防 爆 指 針</t>
    <phoneticPr fontId="1"/>
  </si>
  <si>
    <r>
      <t>　　</t>
    </r>
    <r>
      <rPr>
        <sz val="2"/>
        <color theme="1"/>
        <rFont val="メイリオ"/>
        <family val="3"/>
        <charset val="128"/>
      </rPr>
      <t xml:space="preserve"> </t>
    </r>
    <r>
      <rPr>
        <sz val="8.5"/>
        <color theme="1"/>
        <rFont val="メイリオ"/>
        <family val="3"/>
        <charset val="128"/>
      </rPr>
      <t>接続箱認定審査基準(社団法人産業安全技術協会)、電気機器の防爆構造総則［JIS C0930］他(財団法人日本規格協会)による。</t>
    </r>
    <phoneticPr fontId="1"/>
  </si>
  <si>
    <t>危 険 場 所</t>
    <phoneticPr fontId="1"/>
  </si>
  <si>
    <r>
      <t>　■危険場所：爆発性雰囲気の生じる可能性のある場所で、その</t>
    </r>
    <r>
      <rPr>
        <sz val="8.5"/>
        <color theme="1"/>
        <rFont val="Meiryo UI"/>
        <family val="3"/>
        <charset val="128"/>
      </rPr>
      <t>レベル</t>
    </r>
    <r>
      <rPr>
        <sz val="8.5"/>
        <color theme="1"/>
        <rFont val="メイリオ"/>
        <family val="3"/>
        <charset val="128"/>
      </rPr>
      <t>によって３種類に分類されている。</t>
    </r>
    <phoneticPr fontId="1"/>
  </si>
  <si>
    <r>
      <t>　　　□</t>
    </r>
    <r>
      <rPr>
        <b/>
        <sz val="8.5"/>
        <color theme="1"/>
        <rFont val="メイリオ"/>
        <family val="3"/>
        <charset val="128"/>
      </rPr>
      <t>１種場所</t>
    </r>
    <r>
      <rPr>
        <sz val="8.5"/>
        <color theme="1"/>
        <rFont val="メイリオ"/>
        <family val="3"/>
        <charset val="128"/>
      </rPr>
      <t xml:space="preserve"> …… 通常の状態において、危険雰囲気を生成するおそれがある場所。</t>
    </r>
    <phoneticPr fontId="1"/>
  </si>
  <si>
    <r>
      <t>　　　□</t>
    </r>
    <r>
      <rPr>
        <b/>
        <sz val="8.5"/>
        <color theme="1"/>
        <rFont val="メイリオ"/>
        <family val="3"/>
        <charset val="128"/>
      </rPr>
      <t>２種場所</t>
    </r>
    <r>
      <rPr>
        <sz val="8.5"/>
        <color theme="1"/>
        <rFont val="メイリオ"/>
        <family val="3"/>
        <charset val="128"/>
      </rPr>
      <t xml:space="preserve"> …… 異常な状態において、危険雰囲気を生成するおそれがある場所。</t>
    </r>
    <phoneticPr fontId="1"/>
  </si>
  <si>
    <r>
      <t>　　　□</t>
    </r>
    <r>
      <rPr>
        <b/>
        <sz val="8.5"/>
        <color theme="1"/>
        <rFont val="メイリオ"/>
        <family val="3"/>
        <charset val="128"/>
      </rPr>
      <t>０種場所</t>
    </r>
    <r>
      <rPr>
        <sz val="8.5"/>
        <color theme="1"/>
        <rFont val="メイリオ"/>
        <family val="3"/>
        <charset val="128"/>
      </rPr>
      <t xml:space="preserve"> …… 危険雰囲気が通常の状態において、連続または長時間持続して存在する場所。</t>
    </r>
    <phoneticPr fontId="1"/>
  </si>
  <si>
    <r>
      <t>　■工場電気設備防爆指針(社団法人産業安全技術協会)、防爆構造電気機械器具型式検定</t>
    </r>
    <r>
      <rPr>
        <sz val="8.5"/>
        <color theme="1"/>
        <rFont val="Meiryo UI"/>
        <family val="3"/>
        <charset val="128"/>
      </rPr>
      <t>ガイド</t>
    </r>
    <r>
      <rPr>
        <sz val="8.5"/>
        <color theme="1"/>
        <rFont val="メイリオ"/>
        <family val="3"/>
        <charset val="128"/>
      </rPr>
      <t>(社団法人産業安全技術協会)</t>
    </r>
    <phoneticPr fontId="1"/>
  </si>
  <si>
    <t>電気機器の選定</t>
    <rPh sb="0" eb="2">
      <t>デンキ</t>
    </rPh>
    <phoneticPr fontId="1"/>
  </si>
  <si>
    <r>
      <t>　■</t>
    </r>
    <r>
      <rPr>
        <b/>
        <sz val="8.5"/>
        <color theme="1"/>
        <rFont val="メイリオ"/>
        <family val="3"/>
        <charset val="128"/>
      </rPr>
      <t>１種場所</t>
    </r>
    <r>
      <rPr>
        <sz val="8.5"/>
        <color theme="1"/>
        <rFont val="メイリオ"/>
        <family val="3"/>
        <charset val="128"/>
      </rPr>
      <t xml:space="preserve"> ………… 耐圧防爆構造、本質安全 </t>
    </r>
    <r>
      <rPr>
        <b/>
        <sz val="8.5"/>
        <color theme="1"/>
        <rFont val="HGP明朝B"/>
        <family val="1"/>
        <charset val="128"/>
      </rPr>
      <t>ｉｂ</t>
    </r>
    <r>
      <rPr>
        <sz val="8.5"/>
        <color theme="1"/>
        <rFont val="メイリオ"/>
        <family val="3"/>
        <charset val="128"/>
      </rPr>
      <t xml:space="preserve">、樹脂充填防爆 </t>
    </r>
    <r>
      <rPr>
        <b/>
        <sz val="8.5"/>
        <color theme="1"/>
        <rFont val="HGP明朝B"/>
        <family val="1"/>
        <charset val="128"/>
      </rPr>
      <t>ｍｂ</t>
    </r>
    <r>
      <rPr>
        <sz val="8.5"/>
        <color theme="1"/>
        <rFont val="メイリオ"/>
        <family val="3"/>
        <charset val="128"/>
      </rPr>
      <t>、内圧防爆</t>
    </r>
    <phoneticPr fontId="1"/>
  </si>
  <si>
    <r>
      <t>　■</t>
    </r>
    <r>
      <rPr>
        <b/>
        <sz val="8.5"/>
        <color theme="1"/>
        <rFont val="メイリオ"/>
        <family val="3"/>
        <charset val="128"/>
      </rPr>
      <t>２種場所</t>
    </r>
    <r>
      <rPr>
        <sz val="8.5"/>
        <color theme="1"/>
        <rFont val="メイリオ"/>
        <family val="3"/>
        <charset val="128"/>
      </rPr>
      <t xml:space="preserve"> ………… 耐圧防爆構造をはじめ各種の防爆構造、非点火防爆 </t>
    </r>
    <r>
      <rPr>
        <b/>
        <sz val="8.5"/>
        <color theme="1"/>
        <rFont val="HGP明朝B"/>
        <family val="1"/>
        <charset val="128"/>
      </rPr>
      <t>ｎ</t>
    </r>
    <phoneticPr fontId="1"/>
  </si>
  <si>
    <r>
      <t>　■</t>
    </r>
    <r>
      <rPr>
        <b/>
        <sz val="8.5"/>
        <color theme="1"/>
        <rFont val="メイリオ"/>
        <family val="3"/>
        <charset val="128"/>
      </rPr>
      <t>０種場所</t>
    </r>
    <r>
      <rPr>
        <sz val="8.5"/>
        <color theme="1"/>
        <rFont val="メイリオ"/>
        <family val="3"/>
        <charset val="128"/>
      </rPr>
      <t xml:space="preserve"> ………… 本質安全防爆構造の </t>
    </r>
    <r>
      <rPr>
        <b/>
        <sz val="8.5"/>
        <color theme="1"/>
        <rFont val="HGP明朝B"/>
        <family val="1"/>
        <charset val="128"/>
      </rPr>
      <t>ｊａ</t>
    </r>
    <r>
      <rPr>
        <sz val="8.5"/>
        <color theme="1"/>
        <rFont val="メイリオ"/>
        <family val="3"/>
        <charset val="128"/>
      </rPr>
      <t xml:space="preserve"> 、樹脂充てん防爆 </t>
    </r>
    <r>
      <rPr>
        <b/>
        <sz val="8.5"/>
        <color theme="1"/>
        <rFont val="HGP明朝B"/>
        <family val="1"/>
        <charset val="128"/>
      </rPr>
      <t>ｍａ</t>
    </r>
    <r>
      <rPr>
        <sz val="8.5"/>
        <color theme="1"/>
        <rFont val="メイリオ"/>
        <family val="3"/>
        <charset val="128"/>
      </rPr>
      <t>、特殊防爆</t>
    </r>
    <phoneticPr fontId="1"/>
  </si>
  <si>
    <t>機器の防爆構造</t>
    <phoneticPr fontId="1"/>
  </si>
  <si>
    <r>
      <t>　□安全増防爆構造記号（</t>
    </r>
    <r>
      <rPr>
        <b/>
        <sz val="8.5"/>
        <color theme="1"/>
        <rFont val="HGS明朝B"/>
        <family val="1"/>
        <charset val="128"/>
      </rPr>
      <t>ｅ</t>
    </r>
    <r>
      <rPr>
        <sz val="8.5"/>
        <color theme="1"/>
        <rFont val="メイリオ"/>
        <family val="3"/>
        <charset val="128"/>
      </rPr>
      <t>）：正常な状態で点火源となる恐れがないものの絶縁性能、並びに温度の上昇による危険と外部からの損傷等</t>
    </r>
    <phoneticPr fontId="1"/>
  </si>
  <si>
    <t>　　　　　　　　　　　　　　　に対する安全性をより高めた構造</t>
    <phoneticPr fontId="1"/>
  </si>
  <si>
    <r>
      <t>　□本質安全防爆構造記号(</t>
    </r>
    <r>
      <rPr>
        <b/>
        <sz val="8.5"/>
        <color theme="1"/>
        <rFont val="HGS明朝B"/>
        <family val="1"/>
        <charset val="128"/>
      </rPr>
      <t>ｉ</t>
    </r>
    <r>
      <rPr>
        <sz val="8.5"/>
        <color theme="1"/>
        <rFont val="メイリオ"/>
        <family val="3"/>
        <charset val="128"/>
      </rPr>
      <t>/</t>
    </r>
    <r>
      <rPr>
        <b/>
        <sz val="8.5"/>
        <color theme="1"/>
        <rFont val="HGP明朝B"/>
        <family val="1"/>
        <charset val="128"/>
      </rPr>
      <t>ｉａ</t>
    </r>
    <r>
      <rPr>
        <sz val="8.5"/>
        <color theme="1"/>
        <rFont val="メイリオ"/>
        <family val="3"/>
        <charset val="128"/>
      </rPr>
      <t>/</t>
    </r>
    <r>
      <rPr>
        <b/>
        <sz val="8.5"/>
        <color theme="1"/>
        <rFont val="HGP明朝B"/>
        <family val="1"/>
        <charset val="128"/>
      </rPr>
      <t>ｉｂ</t>
    </r>
    <r>
      <rPr>
        <sz val="8.5"/>
        <color theme="1"/>
        <rFont val="メイリオ"/>
        <family val="3"/>
        <charset val="128"/>
      </rPr>
      <t>) ：正常時及び事故時に発生する火花や高温部により爆発性ガスに点火しないこと</t>
    </r>
    <phoneticPr fontId="1"/>
  </si>
  <si>
    <r>
      <t>　□樹脂充填防爆記号（</t>
    </r>
    <r>
      <rPr>
        <b/>
        <sz val="8.5"/>
        <color theme="1"/>
        <rFont val="HGP明朝B"/>
        <family val="1"/>
        <charset val="128"/>
      </rPr>
      <t>ｍａ</t>
    </r>
    <r>
      <rPr>
        <sz val="8.5"/>
        <color theme="1"/>
        <rFont val="メイリオ"/>
        <family val="3"/>
        <charset val="128"/>
      </rPr>
      <t>/</t>
    </r>
    <r>
      <rPr>
        <b/>
        <sz val="8.5"/>
        <color theme="1"/>
        <rFont val="HGP明朝B"/>
        <family val="1"/>
        <charset val="128"/>
      </rPr>
      <t>ｍｂ</t>
    </r>
    <r>
      <rPr>
        <sz val="8.5"/>
        <color theme="1"/>
        <rFont val="メイリオ"/>
        <family val="3"/>
        <charset val="128"/>
      </rPr>
      <t>)　    ：全閉構造容器などの内部に樹脂を充填して、外部の爆発性ガスに引火するおそれのない構造</t>
    </r>
    <phoneticPr fontId="1"/>
  </si>
  <si>
    <r>
      <t>　□非点火防爆（</t>
    </r>
    <r>
      <rPr>
        <b/>
        <sz val="8.5"/>
        <color theme="1"/>
        <rFont val="HGP明朝B"/>
        <family val="1"/>
        <charset val="128"/>
      </rPr>
      <t>ｎ</t>
    </r>
    <r>
      <rPr>
        <sz val="8.5"/>
        <color theme="1"/>
        <rFont val="メイリオ"/>
        <family val="3"/>
        <charset val="128"/>
      </rPr>
      <t xml:space="preserve">）　　　　　         ：正常な状態で点火源となる恐れがないものの絶縁性能、並びに火花を発生させない構造 </t>
    </r>
    <phoneticPr fontId="1"/>
  </si>
  <si>
    <r>
      <t>　□油入防爆構造記号（</t>
    </r>
    <r>
      <rPr>
        <b/>
        <sz val="8.5"/>
        <color theme="1"/>
        <rFont val="HGP明朝B"/>
        <family val="1"/>
        <charset val="128"/>
      </rPr>
      <t>ｏ</t>
    </r>
    <r>
      <rPr>
        <sz val="8.5"/>
        <color theme="1"/>
        <rFont val="メイリオ"/>
        <family val="3"/>
        <charset val="128"/>
      </rPr>
      <t>）     ：点火源となる電機機器部分を油中に浸し、外部に存在する爆発性雰囲気から遮断して点火しないように</t>
    </r>
    <phoneticPr fontId="1"/>
  </si>
  <si>
    <t>　　　　　　　　　　　　    　　した防爆構造</t>
    <phoneticPr fontId="1"/>
  </si>
  <si>
    <t>　　　　　　　　　　　　　       レベルにすることによって防爆性能を確保する２通りの防爆構造方式　引火するおそれのない構造</t>
    <phoneticPr fontId="1"/>
  </si>
  <si>
    <r>
      <t>　□内圧防爆構造記号（</t>
    </r>
    <r>
      <rPr>
        <b/>
        <sz val="8.5"/>
        <color theme="1"/>
        <rFont val="HGP明朝B"/>
        <family val="1"/>
        <charset val="128"/>
      </rPr>
      <t>ｆ</t>
    </r>
    <r>
      <rPr>
        <sz val="8.5"/>
        <color theme="1"/>
        <rFont val="メイリオ"/>
        <family val="3"/>
        <charset val="128"/>
      </rPr>
      <t>）      ：容器内の保護ガスを外部の気圧より高めてi維持するものと、容器内のガスの濃度を爆発限界より低い</t>
    </r>
    <phoneticPr fontId="1"/>
  </si>
  <si>
    <t>　　　　　　　　　　　　     　　引火するおそれのない構造</t>
    <phoneticPr fontId="1"/>
  </si>
  <si>
    <r>
      <t>　□耐圧防爆構造記号（</t>
    </r>
    <r>
      <rPr>
        <b/>
        <sz val="8.5"/>
        <color theme="1"/>
        <rFont val="HGP明朝B"/>
        <family val="1"/>
        <charset val="128"/>
      </rPr>
      <t>ｄ</t>
    </r>
    <r>
      <rPr>
        <sz val="8.5"/>
        <color theme="1"/>
        <rFont val="メイリオ"/>
        <family val="3"/>
        <charset val="128"/>
      </rPr>
      <t>）     ：全閉構造の容器内部で可燃ガスの爆発が起こった場合に､容器がその圧力に耐えて、外部の爆発性ガスに</t>
    </r>
    <phoneticPr fontId="1"/>
  </si>
  <si>
    <t>爆 発 等 級</t>
    <phoneticPr fontId="1"/>
  </si>
  <si>
    <r>
      <t>　■構造規格（技術的基準）：1（</t>
    </r>
    <r>
      <rPr>
        <b/>
        <sz val="8.5"/>
        <color theme="1"/>
        <rFont val="HGP明朝B"/>
        <family val="1"/>
        <charset val="128"/>
      </rPr>
      <t>ⅡA</t>
    </r>
    <r>
      <rPr>
        <sz val="8.5"/>
        <color theme="1"/>
        <rFont val="メイリオ"/>
        <family val="3"/>
        <charset val="128"/>
      </rPr>
      <t>）    2（</t>
    </r>
    <r>
      <rPr>
        <b/>
        <sz val="8.5"/>
        <color theme="1"/>
        <rFont val="HGP明朝B"/>
        <family val="1"/>
        <charset val="128"/>
      </rPr>
      <t>ⅡB</t>
    </r>
    <r>
      <rPr>
        <sz val="8.5"/>
        <color theme="1"/>
        <rFont val="メイリオ"/>
        <family val="3"/>
        <charset val="128"/>
      </rPr>
      <t xml:space="preserve">）    </t>
    </r>
    <r>
      <rPr>
        <b/>
        <sz val="8.5"/>
        <color theme="1"/>
        <rFont val="HGP明朝B"/>
        <family val="1"/>
        <charset val="128"/>
      </rPr>
      <t>3a</t>
    </r>
    <r>
      <rPr>
        <sz val="8.5"/>
        <color theme="1"/>
        <rFont val="メイリオ"/>
        <family val="3"/>
        <charset val="128"/>
      </rPr>
      <t xml:space="preserve"> , </t>
    </r>
    <r>
      <rPr>
        <b/>
        <sz val="8.5"/>
        <color theme="1"/>
        <rFont val="HGP明朝B"/>
        <family val="1"/>
        <charset val="128"/>
      </rPr>
      <t>3b</t>
    </r>
    <r>
      <rPr>
        <sz val="8.5"/>
        <color theme="1"/>
        <rFont val="メイリオ"/>
        <family val="3"/>
        <charset val="128"/>
      </rPr>
      <t xml:space="preserve"> , </t>
    </r>
    <r>
      <rPr>
        <b/>
        <sz val="8.5"/>
        <color theme="1"/>
        <rFont val="HGP明朝B"/>
        <family val="1"/>
        <charset val="128"/>
      </rPr>
      <t>3c</t>
    </r>
    <r>
      <rPr>
        <sz val="8.5"/>
        <color theme="1"/>
        <rFont val="メイリオ"/>
        <family val="3"/>
        <charset val="128"/>
      </rPr>
      <t>（</t>
    </r>
    <r>
      <rPr>
        <b/>
        <sz val="8.5"/>
        <color theme="1"/>
        <rFont val="HGP明朝B"/>
        <family val="1"/>
        <charset val="128"/>
      </rPr>
      <t>Ⅱc</t>
    </r>
    <r>
      <rPr>
        <sz val="8.5"/>
        <color theme="1"/>
        <rFont val="メイリオ"/>
        <family val="3"/>
        <charset val="128"/>
      </rPr>
      <t>）</t>
    </r>
    <rPh sb="2" eb="4">
      <t>コウゾウ</t>
    </rPh>
    <rPh sb="4" eb="6">
      <t>キカク</t>
    </rPh>
    <rPh sb="7" eb="10">
      <t>ギジュツテキ</t>
    </rPh>
    <rPh sb="10" eb="12">
      <t>キジュン</t>
    </rPh>
    <phoneticPr fontId="1"/>
  </si>
  <si>
    <r>
      <t xml:space="preserve">　■構造規格　　　　 </t>
    </r>
    <r>
      <rPr>
        <b/>
        <sz val="8.5"/>
        <color theme="1"/>
        <rFont val="HGP明朝B"/>
        <family val="1"/>
        <charset val="128"/>
      </rPr>
      <t>G1　　  G2         G3          G4          G5         G6</t>
    </r>
    <phoneticPr fontId="1"/>
  </si>
  <si>
    <r>
      <t>　■発火温度［℃］　</t>
    </r>
    <r>
      <rPr>
        <b/>
        <sz val="8.5"/>
        <color theme="1"/>
        <rFont val="HGP明朝B"/>
        <family val="1"/>
        <charset val="128"/>
      </rPr>
      <t>＞450　 　＞300 　　＞２００　 　＞135　　　＞100　　 　＞8</t>
    </r>
    <phoneticPr fontId="1"/>
  </si>
  <si>
    <t>配 管 工 事</t>
    <phoneticPr fontId="1"/>
  </si>
  <si>
    <t>　■工場電気設備防爆指針による。</t>
    <phoneticPr fontId="1"/>
  </si>
  <si>
    <t>防爆機器の保全</t>
    <phoneticPr fontId="1"/>
  </si>
  <si>
    <r>
      <t>　■ガス漏れ警報器（水素、</t>
    </r>
    <r>
      <rPr>
        <sz val="8.5"/>
        <color theme="1"/>
        <rFont val="Meiryo UI"/>
        <family val="3"/>
        <charset val="128"/>
      </rPr>
      <t>ハイドロカーボン</t>
    </r>
    <r>
      <rPr>
        <sz val="8.5"/>
        <color theme="1"/>
        <rFont val="メイリオ"/>
        <family val="3"/>
        <charset val="128"/>
      </rPr>
      <t>、一酸化炭素、酸素、芳香族化合物 [</t>
    </r>
    <r>
      <rPr>
        <sz val="8.5"/>
        <color theme="1"/>
        <rFont val="Meiryo UI"/>
        <family val="3"/>
        <charset val="128"/>
      </rPr>
      <t>ベンゼン</t>
    </r>
    <r>
      <rPr>
        <sz val="8.5"/>
        <color theme="1"/>
        <rFont val="メイリオ"/>
        <family val="3"/>
        <charset val="128"/>
      </rPr>
      <t>系／複素／非</t>
    </r>
    <r>
      <rPr>
        <sz val="8.5"/>
        <color theme="1"/>
        <rFont val="Meiryo UI"/>
        <family val="3"/>
        <charset val="128"/>
      </rPr>
      <t>ベンゼン</t>
    </r>
    <r>
      <rPr>
        <sz val="8.5"/>
        <color theme="1"/>
        <rFont val="メイリオ"/>
        <family val="3"/>
        <charset val="128"/>
      </rPr>
      <t>系]）</t>
    </r>
    <phoneticPr fontId="1"/>
  </si>
  <si>
    <t>構 造 規 格</t>
    <phoneticPr fontId="1"/>
  </si>
  <si>
    <t>　◎作業場所の状況　 　◎防爆機器の状況　 　◎防爆機器の点検整備の状態　　 ◎故障や異常の場合　　◎防爆機器の保全で重要なこと</t>
    <phoneticPr fontId="1"/>
  </si>
  <si>
    <r>
      <t xml:space="preserve"> </t>
    </r>
    <r>
      <rPr>
        <sz val="8.5"/>
        <color theme="1"/>
        <rFont val="Meiryo UI"/>
        <family val="3"/>
        <charset val="128"/>
      </rPr>
      <t>ハイドロカーボン：</t>
    </r>
    <r>
      <rPr>
        <sz val="8.5"/>
        <color theme="1"/>
        <rFont val="メイリオ"/>
        <family val="3"/>
        <charset val="128"/>
      </rPr>
      <t>炭化水素</t>
    </r>
    <phoneticPr fontId="1"/>
  </si>
  <si>
    <t>発   火   度</t>
    <phoneticPr fontId="1"/>
  </si>
  <si>
    <t>確 認 内 容</t>
    <phoneticPr fontId="1"/>
  </si>
  <si>
    <t xml:space="preserve"> 予　　備</t>
    <phoneticPr fontId="1"/>
  </si>
  <si>
    <t xml:space="preserve"> 電路材料</t>
    <phoneticPr fontId="1"/>
  </si>
  <si>
    <t xml:space="preserve"> 自火報設備</t>
    <rPh sb="1" eb="4">
      <t>ジカホウ</t>
    </rPh>
    <rPh sb="4" eb="6">
      <t>セツビ</t>
    </rPh>
    <phoneticPr fontId="1"/>
  </si>
  <si>
    <r>
      <t xml:space="preserve"> </t>
    </r>
    <r>
      <rPr>
        <sz val="11"/>
        <color rgb="FFFF0000"/>
        <rFont val="HG明朝B"/>
        <family val="1"/>
        <charset val="128"/>
      </rPr>
      <t>33</t>
    </r>
    <r>
      <rPr>
        <sz val="11"/>
        <color theme="1"/>
        <rFont val="HG明朝B"/>
        <family val="1"/>
        <charset val="128"/>
      </rPr>
      <t xml:space="preserve"> 雷保護設備</t>
    </r>
    <rPh sb="4" eb="5">
      <t>ライ</t>
    </rPh>
    <rPh sb="5" eb="7">
      <t>ホゴ</t>
    </rPh>
    <rPh sb="7" eb="9">
      <t>セツビ</t>
    </rPh>
    <phoneticPr fontId="1"/>
  </si>
  <si>
    <r>
      <rPr>
        <sz val="10"/>
        <color rgb="FFFF0000"/>
        <rFont val="HG明朝B"/>
        <family val="1"/>
        <charset val="128"/>
      </rPr>
      <t xml:space="preserve"> 33</t>
    </r>
    <r>
      <rPr>
        <sz val="10"/>
        <color theme="1"/>
        <rFont val="HG明朝B"/>
        <family val="1"/>
        <charset val="128"/>
      </rPr>
      <t xml:space="preserve"> 雷保護設備</t>
    </r>
    <phoneticPr fontId="1"/>
  </si>
  <si>
    <t xml:space="preserve"> 雷保護設備</t>
    <rPh sb="1" eb="2">
      <t>ライ</t>
    </rPh>
    <rPh sb="2" eb="4">
      <t>ホゴ</t>
    </rPh>
    <rPh sb="4" eb="6">
      <t>セツビ</t>
    </rPh>
    <phoneticPr fontId="1"/>
  </si>
  <si>
    <r>
      <t xml:space="preserve"> </t>
    </r>
    <r>
      <rPr>
        <sz val="11"/>
        <color rgb="FFFF0000"/>
        <rFont val="HG明朝B"/>
        <family val="1"/>
        <charset val="128"/>
      </rPr>
      <t>30</t>
    </r>
    <r>
      <rPr>
        <sz val="11"/>
        <color theme="1"/>
        <rFont val="HG明朝B"/>
        <family val="1"/>
        <charset val="128"/>
      </rPr>
      <t xml:space="preserve"> 自火報設備</t>
    </r>
    <phoneticPr fontId="1"/>
  </si>
  <si>
    <r>
      <rPr>
        <sz val="10"/>
        <color rgb="FFFF0000"/>
        <rFont val="HG明朝B"/>
        <family val="1"/>
        <charset val="128"/>
      </rPr>
      <t xml:space="preserve"> 30</t>
    </r>
    <r>
      <rPr>
        <sz val="10"/>
        <color theme="1"/>
        <rFont val="HG明朝B"/>
        <family val="1"/>
        <charset val="128"/>
      </rPr>
      <t xml:space="preserve"> 自火報設備</t>
    </r>
    <phoneticPr fontId="1"/>
  </si>
  <si>
    <r>
      <t xml:space="preserve"> </t>
    </r>
    <r>
      <rPr>
        <sz val="11"/>
        <color rgb="FFFF0000"/>
        <rFont val="HG明朝B"/>
        <family val="1"/>
        <charset val="128"/>
      </rPr>
      <t>25</t>
    </r>
    <r>
      <rPr>
        <sz val="11"/>
        <color theme="1"/>
        <rFont val="HG明朝B"/>
        <family val="1"/>
        <charset val="128"/>
      </rPr>
      <t xml:space="preserve"> 電路材料</t>
    </r>
    <phoneticPr fontId="1"/>
  </si>
  <si>
    <r>
      <rPr>
        <sz val="10"/>
        <color rgb="FFFF0000"/>
        <rFont val="HG明朝B"/>
        <family val="1"/>
        <charset val="128"/>
      </rPr>
      <t xml:space="preserve"> 25</t>
    </r>
    <r>
      <rPr>
        <sz val="10"/>
        <color theme="1"/>
        <rFont val="HG明朝B"/>
        <family val="1"/>
        <charset val="128"/>
      </rPr>
      <t xml:space="preserve"> 電路材料</t>
    </r>
    <phoneticPr fontId="1"/>
  </si>
  <si>
    <r>
      <t xml:space="preserve"> </t>
    </r>
    <r>
      <rPr>
        <sz val="11"/>
        <color rgb="FFFF0000"/>
        <rFont val="HG明朝B"/>
        <family val="1"/>
        <charset val="128"/>
      </rPr>
      <t>24</t>
    </r>
    <r>
      <rPr>
        <sz val="11"/>
        <color theme="1"/>
        <rFont val="HG明朝B"/>
        <family val="1"/>
        <charset val="128"/>
      </rPr>
      <t xml:space="preserve"> 予　　備</t>
    </r>
    <rPh sb="4" eb="5">
      <t>ヨ</t>
    </rPh>
    <rPh sb="7" eb="8">
      <t>ソナエ</t>
    </rPh>
    <phoneticPr fontId="1"/>
  </si>
  <si>
    <r>
      <t xml:space="preserve"> </t>
    </r>
    <r>
      <rPr>
        <sz val="10"/>
        <color rgb="FFFF0000"/>
        <rFont val="HG明朝B"/>
        <family val="1"/>
        <charset val="128"/>
      </rPr>
      <t xml:space="preserve">24 </t>
    </r>
    <r>
      <rPr>
        <sz val="10"/>
        <color theme="1"/>
        <rFont val="HG明朝B"/>
        <family val="1"/>
        <charset val="128"/>
      </rPr>
      <t>予　　備</t>
    </r>
    <phoneticPr fontId="1"/>
  </si>
  <si>
    <r>
      <t>　■電話</t>
    </r>
    <r>
      <rPr>
        <sz val="8.5"/>
        <color theme="1"/>
        <rFont val="Meiryo UI"/>
        <family val="3"/>
        <charset val="128"/>
      </rPr>
      <t>モジュラジャック</t>
    </r>
    <r>
      <rPr>
        <sz val="8.5"/>
        <color theme="1"/>
        <rFont val="メイリオ"/>
        <family val="3"/>
        <charset val="128"/>
      </rPr>
      <t>(２、４、６、８心)　■ＬＡＮ用(CAT5E、CAT6)　■テレビ端子(１端子、２ 端子－分配配線、送り配線、端末)</t>
    </r>
    <phoneticPr fontId="1"/>
  </si>
  <si>
    <r>
      <t>　■</t>
    </r>
    <r>
      <rPr>
        <sz val="8.5"/>
        <color theme="1"/>
        <rFont val="Meiryo UI"/>
        <family val="3"/>
        <charset val="128"/>
      </rPr>
      <t>ボリューム・コントローラ、スピーカ・コンセント、マイク・コンセント、モニタテレビ・コンセント</t>
    </r>
    <r>
      <rPr>
        <sz val="8.5"/>
        <color theme="1"/>
        <rFont val="メイリオ"/>
        <family val="3"/>
        <charset val="128"/>
      </rPr>
      <t>、ＡＶ信号用・</t>
    </r>
    <r>
      <rPr>
        <sz val="8.5"/>
        <color theme="1"/>
        <rFont val="Meiryo UI"/>
        <family val="3"/>
        <charset val="128"/>
      </rPr>
      <t>オーディオ</t>
    </r>
    <r>
      <rPr>
        <sz val="8.5"/>
        <color theme="1"/>
        <rFont val="メイリオ"/>
        <family val="3"/>
        <charset val="128"/>
      </rPr>
      <t>用信号</t>
    </r>
    <r>
      <rPr>
        <sz val="8.5"/>
        <color theme="1"/>
        <rFont val="Meiryo UI"/>
        <family val="3"/>
        <charset val="128"/>
      </rPr>
      <t>コンセント</t>
    </r>
    <phoneticPr fontId="1"/>
  </si>
  <si>
    <r>
      <t>　■防水</t>
    </r>
    <r>
      <rPr>
        <sz val="8.5"/>
        <color theme="1"/>
        <rFont val="Meiryo UI"/>
        <family val="3"/>
        <charset val="128"/>
      </rPr>
      <t>コンセント</t>
    </r>
    <r>
      <rPr>
        <sz val="8.5"/>
        <color theme="1"/>
        <rFont val="メイリオ"/>
        <family val="3"/>
        <charset val="128"/>
      </rPr>
      <t>、防雨入線</t>
    </r>
    <r>
      <rPr>
        <sz val="8.5"/>
        <color theme="1"/>
        <rFont val="Meiryo UI"/>
        <family val="3"/>
        <charset val="128"/>
      </rPr>
      <t>カバー</t>
    </r>
    <r>
      <rPr>
        <sz val="8.5"/>
        <color theme="1"/>
        <rFont val="メイリオ"/>
        <family val="3"/>
        <charset val="128"/>
      </rPr>
      <t>、防雨引込</t>
    </r>
    <r>
      <rPr>
        <sz val="8.5"/>
        <color theme="1"/>
        <rFont val="Meiryo UI"/>
        <family val="3"/>
        <charset val="128"/>
      </rPr>
      <t>カバー</t>
    </r>
    <r>
      <rPr>
        <sz val="8.5"/>
        <color theme="1"/>
        <rFont val="メイリオ"/>
        <family val="3"/>
        <charset val="128"/>
      </rPr>
      <t>　■引掛</t>
    </r>
    <r>
      <rPr>
        <sz val="8.5"/>
        <color theme="1"/>
        <rFont val="Meiryo UI"/>
        <family val="3"/>
        <charset val="128"/>
      </rPr>
      <t>シーリング</t>
    </r>
    <r>
      <rPr>
        <sz val="8.5"/>
        <color theme="1"/>
        <rFont val="メイリオ"/>
        <family val="3"/>
        <charset val="128"/>
      </rPr>
      <t>、引掛</t>
    </r>
    <r>
      <rPr>
        <sz val="8.5"/>
        <color theme="1"/>
        <rFont val="Meiryo UI"/>
        <family val="3"/>
        <charset val="128"/>
      </rPr>
      <t>ローゼット、レセプタクル、ソケット</t>
    </r>
    <r>
      <rPr>
        <sz val="8.5"/>
        <color theme="1"/>
        <rFont val="メイリオ"/>
        <family val="3"/>
        <charset val="128"/>
      </rPr>
      <t>、引掛</t>
    </r>
    <r>
      <rPr>
        <sz val="8.5"/>
        <color theme="1"/>
        <rFont val="Meiryo UI"/>
        <family val="3"/>
        <charset val="128"/>
      </rPr>
      <t>コンセント</t>
    </r>
    <r>
      <rPr>
        <sz val="8.5"/>
        <color theme="1"/>
        <rFont val="メイリオ"/>
        <family val="3"/>
        <charset val="128"/>
      </rPr>
      <t xml:space="preserve"> </t>
    </r>
    <phoneticPr fontId="1"/>
  </si>
  <si>
    <r>
      <t>　■医用器具：接地形</t>
    </r>
    <r>
      <rPr>
        <sz val="8.5"/>
        <color theme="1"/>
        <rFont val="Meiryo UI"/>
        <family val="3"/>
        <charset val="128"/>
      </rPr>
      <t>コンセント</t>
    </r>
    <r>
      <rPr>
        <sz val="8.5"/>
        <color theme="1"/>
        <rFont val="メイリオ"/>
        <family val="3"/>
        <charset val="128"/>
      </rPr>
      <t>、接地端子、病室設備</t>
    </r>
    <r>
      <rPr>
        <sz val="8.5"/>
        <color theme="1"/>
        <rFont val="Meiryo UI"/>
        <family val="3"/>
        <charset val="128"/>
      </rPr>
      <t>ユニット</t>
    </r>
    <r>
      <rPr>
        <sz val="8.5"/>
        <color theme="1"/>
        <rFont val="メイリオ"/>
        <family val="3"/>
        <charset val="128"/>
      </rPr>
      <t>組込器具</t>
    </r>
    <phoneticPr fontId="1"/>
  </si>
  <si>
    <r>
      <t xml:space="preserve"> </t>
    </r>
    <r>
      <rPr>
        <sz val="11"/>
        <color rgb="FFFF0000"/>
        <rFont val="HG明朝B"/>
        <family val="1"/>
        <charset val="128"/>
      </rPr>
      <t>23</t>
    </r>
    <r>
      <rPr>
        <sz val="11"/>
        <color theme="1"/>
        <rFont val="HG明朝B"/>
        <family val="1"/>
        <charset val="128"/>
      </rPr>
      <t xml:space="preserve"> 防爆工事</t>
    </r>
    <phoneticPr fontId="1"/>
  </si>
  <si>
    <r>
      <rPr>
        <sz val="10"/>
        <color rgb="FFFF0000"/>
        <rFont val="HG明朝B"/>
        <family val="1"/>
        <charset val="128"/>
      </rPr>
      <t xml:space="preserve"> 23</t>
    </r>
    <r>
      <rPr>
        <sz val="10"/>
        <color theme="1"/>
        <rFont val="HG明朝B"/>
        <family val="1"/>
        <charset val="128"/>
      </rPr>
      <t xml:space="preserve"> 防爆工事</t>
    </r>
    <phoneticPr fontId="1"/>
  </si>
  <si>
    <t>鋼製電線管</t>
    <phoneticPr fontId="1"/>
  </si>
  <si>
    <r>
      <t>　</t>
    </r>
    <r>
      <rPr>
        <b/>
        <sz val="8.5"/>
        <color theme="1"/>
        <rFont val="HGP明朝B"/>
        <family val="1"/>
        <charset val="128"/>
      </rPr>
      <t>Ｇ</t>
    </r>
    <r>
      <rPr>
        <sz val="8.5"/>
        <color theme="1"/>
        <rFont val="メイリオ"/>
        <family val="3"/>
        <charset val="128"/>
      </rPr>
      <t>(厚鋼)・</t>
    </r>
    <r>
      <rPr>
        <b/>
        <sz val="8.5"/>
        <color theme="1"/>
        <rFont val="HGP明朝B"/>
        <family val="1"/>
        <charset val="128"/>
      </rPr>
      <t>Ｇ</t>
    </r>
    <r>
      <rPr>
        <sz val="8.5"/>
        <color theme="1"/>
        <rFont val="メイリオ"/>
        <family val="3"/>
        <charset val="128"/>
      </rPr>
      <t>(厚鋼-SUS)・</t>
    </r>
    <r>
      <rPr>
        <b/>
        <sz val="8.5"/>
        <color theme="1"/>
        <rFont val="HGP明朝B"/>
        <family val="1"/>
        <charset val="128"/>
      </rPr>
      <t>Ｇ</t>
    </r>
    <r>
      <rPr>
        <sz val="8.5"/>
        <color theme="1"/>
        <rFont val="メイリオ"/>
        <family val="3"/>
        <charset val="128"/>
      </rPr>
      <t>(厚鋼-溶融亜鉛めっき)・</t>
    </r>
    <r>
      <rPr>
        <b/>
        <sz val="8.5"/>
        <color theme="1"/>
        <rFont val="HGP明朝B"/>
        <family val="1"/>
        <charset val="128"/>
      </rPr>
      <t>ＰＥ</t>
    </r>
    <r>
      <rPr>
        <sz val="8.5"/>
        <color theme="1"/>
        <rFont val="メイリオ"/>
        <family val="3"/>
        <charset val="128"/>
      </rPr>
      <t>(厚鋼)・</t>
    </r>
    <r>
      <rPr>
        <b/>
        <sz val="8.5"/>
        <color theme="1"/>
        <rFont val="HGP明朝B"/>
        <family val="1"/>
        <charset val="128"/>
      </rPr>
      <t>ＰＥ</t>
    </r>
    <r>
      <rPr>
        <sz val="8.5"/>
        <color theme="1"/>
        <rFont val="メイリオ"/>
        <family val="3"/>
        <charset val="128"/>
      </rPr>
      <t>(ねじなし厚鋼)：</t>
    </r>
    <r>
      <rPr>
        <b/>
        <sz val="8.5"/>
        <color theme="1"/>
        <rFont val="HGP明朝B"/>
        <family val="1"/>
        <charset val="128"/>
      </rPr>
      <t>16   22   28   36   42   54   70   82   92   104</t>
    </r>
    <phoneticPr fontId="1"/>
  </si>
  <si>
    <r>
      <t>　</t>
    </r>
    <r>
      <rPr>
        <b/>
        <sz val="8.5"/>
        <color theme="1"/>
        <rFont val="HGP明朝B"/>
        <family val="1"/>
        <charset val="128"/>
      </rPr>
      <t>Ｃ</t>
    </r>
    <r>
      <rPr>
        <sz val="8.5"/>
        <color theme="1"/>
        <rFont val="メイリオ"/>
        <family val="3"/>
        <charset val="128"/>
      </rPr>
      <t>(薄鋼)・</t>
    </r>
    <r>
      <rPr>
        <b/>
        <sz val="8.5"/>
        <color theme="1"/>
        <rFont val="HGP明朝B"/>
        <family val="1"/>
        <charset val="128"/>
      </rPr>
      <t>Ｃ</t>
    </r>
    <r>
      <rPr>
        <sz val="8.5"/>
        <color theme="1"/>
        <rFont val="メイリオ"/>
        <family val="3"/>
        <charset val="128"/>
      </rPr>
      <t>(薄鋼-SUS)・</t>
    </r>
    <r>
      <rPr>
        <b/>
        <sz val="8.5"/>
        <color theme="1"/>
        <rFont val="HGP明朝B"/>
        <family val="1"/>
        <charset val="128"/>
      </rPr>
      <t>Ｅ</t>
    </r>
    <r>
      <rPr>
        <sz val="8.5"/>
        <color theme="1"/>
        <rFont val="メイリオ"/>
        <family val="3"/>
        <charset val="128"/>
      </rPr>
      <t>(ねじなし)・</t>
    </r>
    <r>
      <rPr>
        <b/>
        <sz val="8.5"/>
        <color theme="1"/>
        <rFont val="HGP明朝B"/>
        <family val="1"/>
        <charset val="128"/>
      </rPr>
      <t>Ｅ</t>
    </r>
    <r>
      <rPr>
        <sz val="8.5"/>
        <color theme="1"/>
        <rFont val="メイリオ"/>
        <family val="3"/>
        <charset val="128"/>
      </rPr>
      <t>(ねじなし-SUS)：</t>
    </r>
    <r>
      <rPr>
        <b/>
        <sz val="8.5"/>
        <color theme="1"/>
        <rFont val="HGP明朝B"/>
        <family val="1"/>
        <charset val="128"/>
      </rPr>
      <t>19   25   31   39   51   63   75</t>
    </r>
    <phoneticPr fontId="1"/>
  </si>
  <si>
    <t>可とう電線管</t>
    <phoneticPr fontId="1"/>
  </si>
  <si>
    <r>
      <t>　</t>
    </r>
    <r>
      <rPr>
        <b/>
        <sz val="8.5"/>
        <color theme="1"/>
        <rFont val="HGP明朝B"/>
        <family val="1"/>
        <charset val="128"/>
      </rPr>
      <t>ＣＤ</t>
    </r>
    <r>
      <rPr>
        <b/>
        <sz val="8.5"/>
        <color theme="1"/>
        <rFont val="メイリオ"/>
        <family val="3"/>
        <charset val="128"/>
      </rPr>
      <t xml:space="preserve"> </t>
    </r>
    <r>
      <rPr>
        <b/>
        <sz val="8.5"/>
        <color theme="1"/>
        <rFont val="HGP明朝B"/>
        <family val="1"/>
        <charset val="128"/>
      </rPr>
      <t>・</t>
    </r>
    <r>
      <rPr>
        <b/>
        <sz val="8.5"/>
        <color theme="1"/>
        <rFont val="メイリオ"/>
        <family val="3"/>
        <charset val="128"/>
      </rPr>
      <t xml:space="preserve"> </t>
    </r>
    <r>
      <rPr>
        <b/>
        <sz val="8.5"/>
        <color theme="1"/>
        <rFont val="HGP明朝B"/>
        <family val="1"/>
        <charset val="128"/>
      </rPr>
      <t>ＰＦＳ</t>
    </r>
    <r>
      <rPr>
        <b/>
        <sz val="8.5"/>
        <color theme="1"/>
        <rFont val="メイリオ"/>
        <family val="3"/>
        <charset val="128"/>
      </rPr>
      <t xml:space="preserve"> </t>
    </r>
    <r>
      <rPr>
        <sz val="8.5"/>
        <color theme="1"/>
        <rFont val="HGP明朝B"/>
        <family val="1"/>
        <charset val="128"/>
      </rPr>
      <t>：</t>
    </r>
    <r>
      <rPr>
        <sz val="8.5"/>
        <color theme="1"/>
        <rFont val="メイリオ"/>
        <family val="3"/>
        <charset val="128"/>
      </rPr>
      <t xml:space="preserve"> </t>
    </r>
    <r>
      <rPr>
        <b/>
        <sz val="8.5"/>
        <color theme="1"/>
        <rFont val="HGP明朝B"/>
        <family val="1"/>
        <charset val="128"/>
      </rPr>
      <t>14   16   22   28   36　　ＰＦＳ ・ ＰＦＤ</t>
    </r>
    <r>
      <rPr>
        <sz val="8.5"/>
        <color theme="1"/>
        <rFont val="HGP明朝B"/>
        <family val="1"/>
        <charset val="128"/>
      </rPr>
      <t xml:space="preserve"> ：</t>
    </r>
    <r>
      <rPr>
        <b/>
        <sz val="8.5"/>
        <color theme="1"/>
        <rFont val="HGP明朝B"/>
        <family val="1"/>
        <charset val="128"/>
      </rPr>
      <t xml:space="preserve"> 16   22   28</t>
    </r>
    <r>
      <rPr>
        <sz val="8.5"/>
        <color theme="1"/>
        <rFont val="メイリオ"/>
        <family val="3"/>
        <charset val="128"/>
      </rPr>
      <t>　　</t>
    </r>
    <r>
      <rPr>
        <sz val="8.5"/>
        <color theme="1"/>
        <rFont val="Meiryo UI"/>
        <family val="3"/>
        <charset val="128"/>
      </rPr>
      <t>メカフレキ</t>
    </r>
    <r>
      <rPr>
        <sz val="8.5"/>
        <color theme="1"/>
        <rFont val="メイリオ"/>
        <family val="3"/>
        <charset val="128"/>
      </rPr>
      <t xml:space="preserve"> (</t>
    </r>
    <r>
      <rPr>
        <b/>
        <sz val="8.5"/>
        <color theme="1"/>
        <rFont val="HGP明朝B"/>
        <family val="1"/>
        <charset val="128"/>
      </rPr>
      <t>Ｅ、Ｐ</t>
    </r>
    <r>
      <rPr>
        <sz val="8.5"/>
        <color theme="1"/>
        <rFont val="メイリオ"/>
        <family val="3"/>
        <charset val="128"/>
      </rPr>
      <t>)：</t>
    </r>
    <r>
      <rPr>
        <b/>
        <sz val="8.5"/>
        <color theme="1"/>
        <rFont val="HGP明朝B"/>
        <family val="1"/>
        <charset val="128"/>
      </rPr>
      <t>10   12   16   22   28   36   42</t>
    </r>
    <phoneticPr fontId="1"/>
  </si>
  <si>
    <r>
      <t>　</t>
    </r>
    <r>
      <rPr>
        <b/>
        <sz val="8.5"/>
        <color theme="1"/>
        <rFont val="HGP明朝B"/>
        <family val="1"/>
        <charset val="128"/>
      </rPr>
      <t>Ｆ２</t>
    </r>
    <r>
      <rPr>
        <b/>
        <sz val="8.5"/>
        <color theme="1"/>
        <rFont val="メイリオ"/>
        <family val="3"/>
        <charset val="128"/>
      </rPr>
      <t xml:space="preserve"> </t>
    </r>
    <r>
      <rPr>
        <b/>
        <sz val="8.5"/>
        <color theme="1"/>
        <rFont val="HGP明朝B"/>
        <family val="1"/>
        <charset val="128"/>
      </rPr>
      <t>・</t>
    </r>
    <r>
      <rPr>
        <b/>
        <sz val="8.5"/>
        <color theme="1"/>
        <rFont val="メイリオ"/>
        <family val="3"/>
        <charset val="128"/>
      </rPr>
      <t xml:space="preserve"> </t>
    </r>
    <r>
      <rPr>
        <b/>
        <sz val="8.5"/>
        <color theme="1"/>
        <rFont val="HGP明朝B"/>
        <family val="1"/>
        <charset val="128"/>
      </rPr>
      <t>Ｆ２</t>
    </r>
    <r>
      <rPr>
        <b/>
        <sz val="8.5"/>
        <color theme="1"/>
        <rFont val="メイリオ"/>
        <family val="3"/>
        <charset val="128"/>
      </rPr>
      <t xml:space="preserve"> </t>
    </r>
    <r>
      <rPr>
        <sz val="8.5"/>
        <color theme="1"/>
        <rFont val="メイリオ"/>
        <family val="3"/>
        <charset val="128"/>
      </rPr>
      <t>(樹脂</t>
    </r>
    <r>
      <rPr>
        <sz val="8.5"/>
        <color theme="1"/>
        <rFont val="Meiryo UI"/>
        <family val="3"/>
        <charset val="128"/>
      </rPr>
      <t>コーティング</t>
    </r>
    <r>
      <rPr>
        <sz val="8.5"/>
        <color theme="1"/>
        <rFont val="メイリオ"/>
        <family val="3"/>
        <charset val="128"/>
      </rPr>
      <t>)：</t>
    </r>
    <r>
      <rPr>
        <b/>
        <sz val="8.5"/>
        <color theme="1"/>
        <rFont val="HGP明朝B"/>
        <family val="1"/>
        <charset val="128"/>
      </rPr>
      <t>10   12   15   17   24   30   38   50   63   76   83   101　</t>
    </r>
    <phoneticPr fontId="1"/>
  </si>
  <si>
    <t>その他</t>
    <phoneticPr fontId="1"/>
  </si>
  <si>
    <r>
      <t>　</t>
    </r>
    <r>
      <rPr>
        <b/>
        <sz val="8.5"/>
        <color theme="1"/>
        <rFont val="HGP明朝B"/>
        <family val="1"/>
        <charset val="128"/>
      </rPr>
      <t>ＶＥ</t>
    </r>
    <r>
      <rPr>
        <sz val="8.5"/>
        <color theme="1"/>
        <rFont val="メイリオ"/>
        <family val="3"/>
        <charset val="128"/>
      </rPr>
      <t>：</t>
    </r>
    <r>
      <rPr>
        <b/>
        <sz val="8.5"/>
        <color theme="1"/>
        <rFont val="HGP明朝B"/>
        <family val="1"/>
        <charset val="128"/>
      </rPr>
      <t>14 ～ 82　　ＨＩＶＥ</t>
    </r>
    <r>
      <rPr>
        <sz val="8.5"/>
        <color theme="1"/>
        <rFont val="メイリオ"/>
        <family val="3"/>
        <charset val="128"/>
      </rPr>
      <t>：</t>
    </r>
    <r>
      <rPr>
        <b/>
        <sz val="8.5"/>
        <color theme="1"/>
        <rFont val="HGP明朝B"/>
        <family val="1"/>
        <charset val="128"/>
      </rPr>
      <t>14 ～ 150</t>
    </r>
    <r>
      <rPr>
        <sz val="8.5"/>
        <color theme="1"/>
        <rFont val="メイリオ"/>
        <family val="3"/>
        <charset val="128"/>
      </rPr>
      <t>　　</t>
    </r>
    <r>
      <rPr>
        <b/>
        <sz val="8.5"/>
        <color theme="1"/>
        <rFont val="HGP明朝B"/>
        <family val="1"/>
        <charset val="128"/>
      </rPr>
      <t xml:space="preserve">ＣＴ </t>
    </r>
    <r>
      <rPr>
        <sz val="8.5"/>
        <color theme="1"/>
        <rFont val="メイリオ"/>
        <family val="3"/>
        <charset val="128"/>
      </rPr>
      <t>(厚鋼、薄鋼、ねじなし)　　</t>
    </r>
    <r>
      <rPr>
        <b/>
        <sz val="8.5"/>
        <color theme="1"/>
        <rFont val="HGP明朝B"/>
        <family val="1"/>
        <charset val="128"/>
      </rPr>
      <t>ＦＥＰ</t>
    </r>
    <r>
      <rPr>
        <sz val="8.5"/>
        <color theme="1"/>
        <rFont val="メイリオ"/>
        <family val="3"/>
        <charset val="128"/>
      </rPr>
      <t>：</t>
    </r>
    <r>
      <rPr>
        <b/>
        <sz val="8.5"/>
        <color theme="1"/>
        <rFont val="HGP明朝B"/>
        <family val="1"/>
        <charset val="128"/>
      </rPr>
      <t>30   40   50   65   80   100   125   150   200</t>
    </r>
    <phoneticPr fontId="1"/>
  </si>
  <si>
    <t>ケーブルラック</t>
    <phoneticPr fontId="1"/>
  </si>
  <si>
    <r>
      <t>　■種類：はしご形／</t>
    </r>
    <r>
      <rPr>
        <sz val="8.5"/>
        <color theme="1"/>
        <rFont val="Meiryo UI"/>
        <family val="3"/>
        <charset val="128"/>
      </rPr>
      <t>トレー</t>
    </r>
    <r>
      <rPr>
        <sz val="8.5"/>
        <color theme="1"/>
        <rFont val="メイリオ"/>
        <family val="3"/>
        <charset val="128"/>
      </rPr>
      <t>形　 ■材質：溶融亜鉛</t>
    </r>
    <r>
      <rPr>
        <sz val="8.5"/>
        <color theme="1"/>
        <rFont val="Meiryo UI"/>
        <family val="3"/>
        <charset val="128"/>
      </rPr>
      <t>メッキ</t>
    </r>
    <r>
      <rPr>
        <sz val="8.5"/>
        <color theme="1"/>
        <rFont val="メイリオ"/>
        <family val="3"/>
        <charset val="128"/>
      </rPr>
      <t>鋼板、</t>
    </r>
    <r>
      <rPr>
        <sz val="8.5"/>
        <color theme="1"/>
        <rFont val="Meiryo UI"/>
        <family val="3"/>
        <charset val="128"/>
      </rPr>
      <t>エポキシ</t>
    </r>
    <r>
      <rPr>
        <sz val="8.5"/>
        <color theme="1"/>
        <rFont val="メイリオ"/>
        <family val="3"/>
        <charset val="128"/>
      </rPr>
      <t>系粉体塗装、高耐食鋼板製、</t>
    </r>
    <r>
      <rPr>
        <sz val="8.5"/>
        <color theme="1"/>
        <rFont val="Meiryo UI"/>
        <family val="3"/>
        <charset val="128"/>
      </rPr>
      <t>アルミ</t>
    </r>
    <r>
      <rPr>
        <sz val="8.5"/>
        <color theme="1"/>
        <rFont val="メイリオ"/>
        <family val="3"/>
        <charset val="128"/>
      </rPr>
      <t xml:space="preserve">製、FRP製、合成樹脂製 </t>
    </r>
    <phoneticPr fontId="1"/>
  </si>
  <si>
    <r>
      <t>　■親桁：</t>
    </r>
    <r>
      <rPr>
        <b/>
        <sz val="8.5"/>
        <color theme="1"/>
        <rFont val="HGP明朝B"/>
        <family val="1"/>
        <charset val="128"/>
      </rPr>
      <t>70  80  100  120  150</t>
    </r>
    <r>
      <rPr>
        <sz val="8.5"/>
        <color theme="1"/>
        <rFont val="メイリオ"/>
        <family val="3"/>
        <charset val="128"/>
      </rPr>
      <t xml:space="preserve"> mm    ■幅：</t>
    </r>
    <r>
      <rPr>
        <b/>
        <sz val="8.5"/>
        <color theme="1"/>
        <rFont val="HGP明朝B"/>
        <family val="1"/>
        <charset val="128"/>
      </rPr>
      <t xml:space="preserve">200  300  400  500  600  700  800  900  1000  1200 </t>
    </r>
    <r>
      <rPr>
        <sz val="8.5"/>
        <color theme="1"/>
        <rFont val="メイリオ"/>
        <family val="3"/>
        <charset val="128"/>
      </rPr>
      <t>mm</t>
    </r>
    <phoneticPr fontId="1"/>
  </si>
  <si>
    <t>配線ダクト</t>
    <phoneticPr fontId="1"/>
  </si>
  <si>
    <r>
      <t>　■金属</t>
    </r>
    <r>
      <rPr>
        <sz val="8.5"/>
        <color theme="1"/>
        <rFont val="Meiryo UI"/>
        <family val="3"/>
        <charset val="128"/>
      </rPr>
      <t>ダクト</t>
    </r>
    <r>
      <rPr>
        <sz val="8.5"/>
        <color theme="1"/>
        <rFont val="メイリオ"/>
        <family val="3"/>
        <charset val="128"/>
      </rPr>
      <t>　■</t>
    </r>
    <r>
      <rPr>
        <sz val="8.5"/>
        <color theme="1"/>
        <rFont val="Meiryo UI"/>
        <family val="3"/>
        <charset val="128"/>
      </rPr>
      <t>レースウェイ</t>
    </r>
    <r>
      <rPr>
        <sz val="8.5"/>
        <color theme="1"/>
        <rFont val="メイリオ"/>
        <family val="3"/>
        <charset val="128"/>
      </rPr>
      <t xml:space="preserve"> (25×40mm  30×40mm  40×40mm  45×40mm)　■</t>
    </r>
    <r>
      <rPr>
        <sz val="8.5"/>
        <color theme="1"/>
        <rFont val="Meiryo UI"/>
        <family val="3"/>
        <charset val="128"/>
      </rPr>
      <t>メタルモール</t>
    </r>
    <r>
      <rPr>
        <sz val="8.5"/>
        <color theme="1"/>
        <rFont val="メイリオ"/>
        <family val="3"/>
        <charset val="128"/>
      </rPr>
      <t>：</t>
    </r>
    <r>
      <rPr>
        <b/>
        <sz val="8.5"/>
        <color theme="1"/>
        <rFont val="HGP明朝B"/>
        <family val="1"/>
        <charset val="128"/>
      </rPr>
      <t>A</t>
    </r>
    <r>
      <rPr>
        <sz val="8.5"/>
        <color theme="1"/>
        <rFont val="メイリオ"/>
        <family val="3"/>
        <charset val="128"/>
      </rPr>
      <t>型,</t>
    </r>
    <r>
      <rPr>
        <b/>
        <sz val="8.5"/>
        <color theme="1"/>
        <rFont val="HGP明朝B"/>
        <family val="1"/>
        <charset val="128"/>
      </rPr>
      <t>B</t>
    </r>
    <r>
      <rPr>
        <sz val="8.5"/>
        <color theme="1"/>
        <rFont val="メイリオ"/>
        <family val="3"/>
        <charset val="128"/>
      </rPr>
      <t>型,</t>
    </r>
    <r>
      <rPr>
        <b/>
        <sz val="8.5"/>
        <color theme="1"/>
        <rFont val="HGP明朝B"/>
        <family val="1"/>
        <charset val="128"/>
      </rPr>
      <t>C</t>
    </r>
    <r>
      <rPr>
        <sz val="8.5"/>
        <color theme="1"/>
        <rFont val="メイリオ"/>
        <family val="3"/>
        <charset val="128"/>
      </rPr>
      <t>型　■樹脂</t>
    </r>
    <r>
      <rPr>
        <sz val="8.5"/>
        <color theme="1"/>
        <rFont val="Meiryo UI"/>
        <family val="3"/>
        <charset val="128"/>
      </rPr>
      <t>モール</t>
    </r>
    <r>
      <rPr>
        <sz val="8.5"/>
        <color theme="1"/>
        <rFont val="メイリオ"/>
        <family val="3"/>
        <charset val="128"/>
      </rPr>
      <t>：1～5 号</t>
    </r>
    <phoneticPr fontId="1"/>
  </si>
  <si>
    <t>電線管付属品</t>
    <phoneticPr fontId="1"/>
  </si>
  <si>
    <r>
      <t>　</t>
    </r>
    <r>
      <rPr>
        <sz val="8.5"/>
        <color theme="1"/>
        <rFont val="Meiryo UI"/>
        <family val="3"/>
        <charset val="128"/>
      </rPr>
      <t>ノーマルベンド</t>
    </r>
    <r>
      <rPr>
        <sz val="8.5"/>
        <color theme="1"/>
        <rFont val="メイリオ"/>
        <family val="3"/>
        <charset val="128"/>
      </rPr>
      <t>・Ｏ-Box・Ｃ-Box・Ｓ-Box・丸形露出Box・露出</t>
    </r>
    <r>
      <rPr>
        <sz val="8.5"/>
        <color theme="1"/>
        <rFont val="Meiryo UI"/>
        <family val="3"/>
        <charset val="128"/>
      </rPr>
      <t>スイッチ</t>
    </r>
    <r>
      <rPr>
        <sz val="8.5"/>
        <color theme="1"/>
        <rFont val="メイリオ"/>
        <family val="3"/>
        <charset val="128"/>
      </rPr>
      <t>Box・</t>
    </r>
    <r>
      <rPr>
        <sz val="8.5"/>
        <color theme="1"/>
        <rFont val="Meiryo UI"/>
        <family val="3"/>
        <charset val="128"/>
      </rPr>
      <t>ユニバーサルエルボ</t>
    </r>
    <r>
      <rPr>
        <sz val="8.5"/>
        <color theme="1"/>
        <rFont val="メイリオ"/>
        <family val="3"/>
        <charset val="128"/>
      </rPr>
      <t>・</t>
    </r>
    <r>
      <rPr>
        <sz val="8.5"/>
        <color theme="1"/>
        <rFont val="Meiryo UI"/>
        <family val="3"/>
        <charset val="128"/>
      </rPr>
      <t>エントランスキャップ</t>
    </r>
    <phoneticPr fontId="1"/>
  </si>
  <si>
    <r>
      <t>　防爆：Ｊ-Box・</t>
    </r>
    <r>
      <rPr>
        <sz val="8.5"/>
        <color theme="1"/>
        <rFont val="Meiryo UI"/>
        <family val="3"/>
        <charset val="128"/>
      </rPr>
      <t>ユニバーサル</t>
    </r>
    <r>
      <rPr>
        <sz val="8.5"/>
        <color theme="1"/>
        <rFont val="メイリオ"/>
        <family val="3"/>
        <charset val="128"/>
      </rPr>
      <t>・</t>
    </r>
    <r>
      <rPr>
        <sz val="8.5"/>
        <color theme="1"/>
        <rFont val="Meiryo UI"/>
        <family val="3"/>
        <charset val="128"/>
      </rPr>
      <t>ユニオンカップリング</t>
    </r>
    <r>
      <rPr>
        <sz val="8.5"/>
        <color theme="1"/>
        <rFont val="メイリオ"/>
        <family val="3"/>
        <charset val="128"/>
      </rPr>
      <t>・</t>
    </r>
    <r>
      <rPr>
        <sz val="8.5"/>
        <color theme="1"/>
        <rFont val="Meiryo UI"/>
        <family val="3"/>
        <charset val="128"/>
      </rPr>
      <t>フレキシブル</t>
    </r>
    <r>
      <rPr>
        <sz val="8.5"/>
        <color theme="1"/>
        <rFont val="メイリオ"/>
        <family val="3"/>
        <charset val="128"/>
      </rPr>
      <t>Ｆ・</t>
    </r>
    <r>
      <rPr>
        <sz val="8.5"/>
        <color theme="1"/>
        <rFont val="Meiryo UI"/>
        <family val="3"/>
        <charset val="128"/>
      </rPr>
      <t>シーリング</t>
    </r>
    <r>
      <rPr>
        <sz val="8.5"/>
        <color theme="1"/>
        <rFont val="メイリオ"/>
        <family val="3"/>
        <charset val="128"/>
      </rPr>
      <t>Ｆ・</t>
    </r>
    <r>
      <rPr>
        <sz val="8.5"/>
        <color theme="1"/>
        <rFont val="Meiryo UI"/>
        <family val="3"/>
        <charset val="128"/>
      </rPr>
      <t>ドレン</t>
    </r>
    <r>
      <rPr>
        <sz val="8.5"/>
        <color theme="1"/>
        <rFont val="メイリオ"/>
        <family val="3"/>
        <charset val="128"/>
      </rPr>
      <t xml:space="preserve">Ｆ　( </t>
    </r>
    <r>
      <rPr>
        <b/>
        <sz val="8.5"/>
        <color theme="1"/>
        <rFont val="HGP明朝B"/>
        <family val="1"/>
        <charset val="128"/>
      </rPr>
      <t>Ｊ</t>
    </r>
    <r>
      <rPr>
        <sz val="8.5"/>
        <color theme="1"/>
        <rFont val="メイリオ"/>
        <family val="3"/>
        <charset val="128"/>
      </rPr>
      <t>：</t>
    </r>
    <r>
      <rPr>
        <sz val="8.5"/>
        <color theme="1"/>
        <rFont val="Meiryo UI"/>
        <family val="3"/>
        <charset val="128"/>
      </rPr>
      <t>ジャンクション</t>
    </r>
    <r>
      <rPr>
        <sz val="8.5"/>
        <color theme="1"/>
        <rFont val="メイリオ"/>
        <family val="3"/>
        <charset val="128"/>
      </rPr>
      <t xml:space="preserve">, </t>
    </r>
    <r>
      <rPr>
        <b/>
        <sz val="8.5"/>
        <color theme="1"/>
        <rFont val="HGP明朝B"/>
        <family val="1"/>
        <charset val="128"/>
      </rPr>
      <t>Ｆ</t>
    </r>
    <r>
      <rPr>
        <sz val="8.5"/>
        <color theme="1"/>
        <rFont val="メイリオ"/>
        <family val="3"/>
        <charset val="128"/>
      </rPr>
      <t>：</t>
    </r>
    <r>
      <rPr>
        <sz val="8.5"/>
        <color theme="1"/>
        <rFont val="Meiryo UI"/>
        <family val="3"/>
        <charset val="128"/>
      </rPr>
      <t>フィッチング</t>
    </r>
    <r>
      <rPr>
        <sz val="8.5"/>
        <color theme="1"/>
        <rFont val="メイリオ"/>
        <family val="3"/>
        <charset val="128"/>
      </rPr>
      <t xml:space="preserve"> )</t>
    </r>
    <phoneticPr fontId="1"/>
  </si>
  <si>
    <r>
      <t xml:space="preserve"> </t>
    </r>
    <r>
      <rPr>
        <b/>
        <sz val="8.5"/>
        <color theme="1"/>
        <rFont val="HGP明朝B"/>
        <family val="1"/>
        <charset val="128"/>
      </rPr>
      <t>ＰＥ</t>
    </r>
    <r>
      <rPr>
        <sz val="8.5"/>
        <color theme="1"/>
        <rFont val="メイリオ"/>
        <family val="3"/>
        <charset val="128"/>
      </rPr>
      <t>：</t>
    </r>
    <r>
      <rPr>
        <sz val="8.5"/>
        <color theme="1"/>
        <rFont val="Meiryo UI"/>
        <family val="3"/>
        <charset val="128"/>
      </rPr>
      <t>ポリエチレンライニング</t>
    </r>
    <phoneticPr fontId="1"/>
  </si>
  <si>
    <r>
      <t xml:space="preserve"> </t>
    </r>
    <r>
      <rPr>
        <b/>
        <sz val="8.5"/>
        <color theme="1"/>
        <rFont val="HGP明朝B"/>
        <family val="1"/>
        <charset val="128"/>
      </rPr>
      <t>Ｆ２</t>
    </r>
    <r>
      <rPr>
        <sz val="8.5"/>
        <color theme="1"/>
        <rFont val="メイリオ"/>
        <family val="3"/>
        <charset val="128"/>
      </rPr>
      <t>:２種金属可とう電線管</t>
    </r>
    <phoneticPr fontId="1"/>
  </si>
  <si>
    <r>
      <t xml:space="preserve"> </t>
    </r>
    <r>
      <rPr>
        <b/>
        <sz val="8.5"/>
        <color theme="1"/>
        <rFont val="HGP明朝B"/>
        <family val="1"/>
        <charset val="128"/>
      </rPr>
      <t>ＣＴ</t>
    </r>
    <r>
      <rPr>
        <sz val="8.5"/>
        <color theme="1"/>
        <rFont val="メイリオ"/>
        <family val="3"/>
        <charset val="128"/>
      </rPr>
      <t>：JIS C 8380</t>
    </r>
    <phoneticPr fontId="1"/>
  </si>
  <si>
    <r>
      <t xml:space="preserve"> </t>
    </r>
    <r>
      <rPr>
        <sz val="8.5"/>
        <color theme="1"/>
        <rFont val="Meiryo UI"/>
        <family val="3"/>
        <charset val="128"/>
      </rPr>
      <t>メタルモール</t>
    </r>
    <phoneticPr fontId="1"/>
  </si>
  <si>
    <r>
      <t xml:space="preserve"> </t>
    </r>
    <r>
      <rPr>
        <b/>
        <sz val="8.5"/>
        <color theme="1"/>
        <rFont val="HGP明朝B"/>
        <family val="1"/>
        <charset val="128"/>
      </rPr>
      <t>Ａ</t>
    </r>
    <r>
      <rPr>
        <sz val="8.5"/>
        <color theme="1"/>
        <rFont val="メイリオ"/>
        <family val="3"/>
        <charset val="128"/>
      </rPr>
      <t>型：11.5×25.4</t>
    </r>
    <phoneticPr fontId="1"/>
  </si>
  <si>
    <r>
      <t xml:space="preserve"> </t>
    </r>
    <r>
      <rPr>
        <b/>
        <sz val="8.5"/>
        <color theme="1"/>
        <rFont val="HGP明朝B"/>
        <family val="1"/>
        <charset val="128"/>
      </rPr>
      <t>Ｂ</t>
    </r>
    <r>
      <rPr>
        <sz val="8.5"/>
        <color theme="1"/>
        <rFont val="メイリオ"/>
        <family val="3"/>
        <charset val="128"/>
      </rPr>
      <t>型：20.0×40.4</t>
    </r>
    <phoneticPr fontId="1"/>
  </si>
  <si>
    <r>
      <t xml:space="preserve"> </t>
    </r>
    <r>
      <rPr>
        <b/>
        <sz val="8.5"/>
        <color theme="1"/>
        <rFont val="HGP明朝B"/>
        <family val="1"/>
        <charset val="128"/>
      </rPr>
      <t>Ｃ</t>
    </r>
    <r>
      <rPr>
        <sz val="8.5"/>
        <color theme="1"/>
        <rFont val="メイリオ"/>
        <family val="3"/>
        <charset val="128"/>
      </rPr>
      <t>型：30.0×60.0</t>
    </r>
    <phoneticPr fontId="1"/>
  </si>
  <si>
    <r>
      <t xml:space="preserve">    </t>
    </r>
    <r>
      <rPr>
        <b/>
        <sz val="8.5"/>
        <color theme="1"/>
        <rFont val="HGP明朝B"/>
        <family val="1"/>
        <charset val="128"/>
      </rPr>
      <t>Ｏ</t>
    </r>
    <r>
      <rPr>
        <sz val="8.5"/>
        <color theme="1"/>
        <rFont val="メイリオ"/>
        <family val="3"/>
        <charset val="128"/>
      </rPr>
      <t>：Outlet</t>
    </r>
    <phoneticPr fontId="1"/>
  </si>
  <si>
    <r>
      <t xml:space="preserve">    </t>
    </r>
    <r>
      <rPr>
        <sz val="2"/>
        <color theme="1"/>
        <rFont val="メイリオ"/>
        <family val="3"/>
        <charset val="128"/>
      </rPr>
      <t xml:space="preserve"> </t>
    </r>
    <r>
      <rPr>
        <b/>
        <sz val="8.5"/>
        <color theme="1"/>
        <rFont val="HGP明朝B"/>
        <family val="1"/>
        <charset val="128"/>
      </rPr>
      <t>Ｃ</t>
    </r>
    <r>
      <rPr>
        <sz val="8.5"/>
        <color theme="1"/>
        <rFont val="メイリオ"/>
        <family val="3"/>
        <charset val="128"/>
      </rPr>
      <t>：Concrete</t>
    </r>
    <phoneticPr fontId="1"/>
  </si>
  <si>
    <r>
      <t xml:space="preserve">    </t>
    </r>
    <r>
      <rPr>
        <sz val="4"/>
        <color theme="1"/>
        <rFont val="メイリオ"/>
        <family val="3"/>
        <charset val="128"/>
      </rPr>
      <t xml:space="preserve"> </t>
    </r>
    <r>
      <rPr>
        <b/>
        <sz val="8.5"/>
        <color theme="1"/>
        <rFont val="HGP明朝B"/>
        <family val="1"/>
        <charset val="128"/>
      </rPr>
      <t>Ｓ</t>
    </r>
    <r>
      <rPr>
        <sz val="8.5"/>
        <color theme="1"/>
        <rFont val="メイリオ"/>
        <family val="3"/>
        <charset val="128"/>
      </rPr>
      <t>：Switch</t>
    </r>
    <phoneticPr fontId="1"/>
  </si>
  <si>
    <t>定　尺 ［ｍ]</t>
    <phoneticPr fontId="1"/>
  </si>
  <si>
    <r>
      <t>　■鋼製電線管：</t>
    </r>
    <r>
      <rPr>
        <b/>
        <sz val="8.5"/>
        <color theme="1"/>
        <rFont val="HGP明朝B"/>
        <family val="1"/>
        <charset val="128"/>
      </rPr>
      <t>3.66</t>
    </r>
    <r>
      <rPr>
        <sz val="8.5"/>
        <color theme="1"/>
        <rFont val="メイリオ"/>
        <family val="3"/>
        <charset val="128"/>
      </rPr>
      <t>　■合成樹脂電線管：</t>
    </r>
    <r>
      <rPr>
        <b/>
        <sz val="8.5"/>
        <color theme="1"/>
        <rFont val="HGP明朝B"/>
        <family val="1"/>
        <charset val="128"/>
      </rPr>
      <t>4.0</t>
    </r>
    <r>
      <rPr>
        <sz val="8.5"/>
        <color theme="1"/>
        <rFont val="メイリオ"/>
        <family val="3"/>
        <charset val="128"/>
      </rPr>
      <t>　■</t>
    </r>
    <r>
      <rPr>
        <sz val="8.5"/>
        <color theme="1"/>
        <rFont val="Meiryo UI"/>
        <family val="3"/>
        <charset val="128"/>
      </rPr>
      <t>ケーブルラック</t>
    </r>
    <r>
      <rPr>
        <sz val="8.5"/>
        <color theme="1"/>
        <rFont val="メイリオ"/>
        <family val="3"/>
        <charset val="128"/>
      </rPr>
      <t>：</t>
    </r>
    <r>
      <rPr>
        <b/>
        <sz val="8.5"/>
        <color theme="1"/>
        <rFont val="HGP明朝B"/>
        <family val="1"/>
        <charset val="128"/>
      </rPr>
      <t>3.0</t>
    </r>
    <r>
      <rPr>
        <sz val="8.5"/>
        <color theme="1"/>
        <rFont val="メイリオ"/>
        <family val="3"/>
        <charset val="128"/>
      </rPr>
      <t>　■</t>
    </r>
    <r>
      <rPr>
        <sz val="8.5"/>
        <color theme="1"/>
        <rFont val="Meiryo UI"/>
        <family val="3"/>
        <charset val="128"/>
      </rPr>
      <t>レースウェイ</t>
    </r>
    <r>
      <rPr>
        <sz val="8.5"/>
        <color theme="1"/>
        <rFont val="メイリオ"/>
        <family val="3"/>
        <charset val="128"/>
      </rPr>
      <t>：</t>
    </r>
    <r>
      <rPr>
        <b/>
        <sz val="8.5"/>
        <color theme="1"/>
        <rFont val="HGP明朝B"/>
        <family val="1"/>
        <charset val="128"/>
      </rPr>
      <t>4.0</t>
    </r>
    <r>
      <rPr>
        <sz val="8.5"/>
        <color theme="1"/>
        <rFont val="メイリオ"/>
        <family val="3"/>
        <charset val="128"/>
      </rPr>
      <t>　■</t>
    </r>
    <r>
      <rPr>
        <sz val="8.5"/>
        <color theme="1"/>
        <rFont val="Meiryo UI"/>
        <family val="3"/>
        <charset val="128"/>
      </rPr>
      <t>メタルモール</t>
    </r>
    <r>
      <rPr>
        <sz val="8.5"/>
        <color theme="1"/>
        <rFont val="メイリオ"/>
        <family val="3"/>
        <charset val="128"/>
      </rPr>
      <t>：</t>
    </r>
    <r>
      <rPr>
        <b/>
        <sz val="8.5"/>
        <color theme="1"/>
        <rFont val="HGP明朝B"/>
        <family val="1"/>
        <charset val="128"/>
      </rPr>
      <t>1.8</t>
    </r>
    <r>
      <rPr>
        <sz val="8.5"/>
        <color theme="1"/>
        <rFont val="メイリオ"/>
        <family val="3"/>
        <charset val="128"/>
      </rPr>
      <t>／</t>
    </r>
    <r>
      <rPr>
        <b/>
        <sz val="8.5"/>
        <color theme="1"/>
        <rFont val="HGP明朝B"/>
        <family val="1"/>
        <charset val="128"/>
      </rPr>
      <t>2.0</t>
    </r>
    <r>
      <rPr>
        <sz val="8.5"/>
        <color theme="1"/>
        <rFont val="メイリオ"/>
        <family val="3"/>
        <charset val="128"/>
      </rPr>
      <t>　■ガス管：</t>
    </r>
    <r>
      <rPr>
        <b/>
        <sz val="8.5"/>
        <color theme="1"/>
        <rFont val="HGP明朝B"/>
        <family val="1"/>
        <charset val="128"/>
      </rPr>
      <t>5.5</t>
    </r>
    <phoneticPr fontId="1"/>
  </si>
  <si>
    <t>一式計上</t>
    <phoneticPr fontId="1"/>
  </si>
  <si>
    <r>
      <t>　■(電線管、</t>
    </r>
    <r>
      <rPr>
        <sz val="8.5"/>
        <color theme="1"/>
        <rFont val="Meiryo UI"/>
        <family val="3"/>
        <charset val="128"/>
      </rPr>
      <t>ケーブルラック</t>
    </r>
    <r>
      <rPr>
        <sz val="8.5"/>
        <color theme="1"/>
        <rFont val="メイリオ"/>
        <family val="3"/>
        <charset val="128"/>
      </rPr>
      <t>、金属</t>
    </r>
    <r>
      <rPr>
        <sz val="8.5"/>
        <color theme="1"/>
        <rFont val="Meiryo UI"/>
        <family val="3"/>
        <charset val="128"/>
      </rPr>
      <t>ダクト</t>
    </r>
    <r>
      <rPr>
        <sz val="8.5"/>
        <color theme="1"/>
        <rFont val="メイリオ"/>
        <family val="3"/>
        <charset val="128"/>
      </rPr>
      <t>、</t>
    </r>
    <r>
      <rPr>
        <sz val="8.5"/>
        <color theme="1"/>
        <rFont val="Meiryo UI"/>
        <family val="3"/>
        <charset val="128"/>
      </rPr>
      <t>レースウェイ</t>
    </r>
    <r>
      <rPr>
        <sz val="8.5"/>
        <color theme="1"/>
        <rFont val="メイリオ"/>
        <family val="3"/>
        <charset val="128"/>
      </rPr>
      <t>) 付属品・支持材　■(</t>
    </r>
    <r>
      <rPr>
        <sz val="8.5"/>
        <color theme="1"/>
        <rFont val="Meiryo UI"/>
        <family val="3"/>
        <charset val="128"/>
      </rPr>
      <t>メタルモール</t>
    </r>
    <r>
      <rPr>
        <sz val="8.5"/>
        <color theme="1"/>
        <rFont val="メイリオ"/>
        <family val="3"/>
        <charset val="128"/>
      </rPr>
      <t>、樹脂</t>
    </r>
    <r>
      <rPr>
        <sz val="8.5"/>
        <color theme="1"/>
        <rFont val="Meiryo UI"/>
        <family val="3"/>
        <charset val="128"/>
      </rPr>
      <t>モール</t>
    </r>
    <r>
      <rPr>
        <sz val="8.5"/>
        <color theme="1"/>
        <rFont val="メイリオ"/>
        <family val="3"/>
        <charset val="128"/>
      </rPr>
      <t>) 付属品</t>
    </r>
    <phoneticPr fontId="1"/>
  </si>
  <si>
    <t>バスダクト</t>
    <phoneticPr fontId="1"/>
  </si>
  <si>
    <t>トロリーダクト</t>
    <phoneticPr fontId="1"/>
  </si>
  <si>
    <r>
      <t>　■高圧／低圧　 ■裸導体／絶縁　 ■銅／アルミ　 ■屋内／屋外　 ■電気方式・定格電流　 ■</t>
    </r>
    <r>
      <rPr>
        <sz val="8.5"/>
        <color theme="1"/>
        <rFont val="Meiryo UI"/>
        <family val="3"/>
        <charset val="128"/>
      </rPr>
      <t>エルボ</t>
    </r>
    <r>
      <rPr>
        <sz val="8.5"/>
        <color theme="1"/>
        <rFont val="メイリオ"/>
        <family val="3"/>
        <charset val="128"/>
      </rPr>
      <t>，</t>
    </r>
    <r>
      <rPr>
        <sz val="8.5"/>
        <color theme="1"/>
        <rFont val="Meiryo UI"/>
        <family val="3"/>
        <charset val="128"/>
      </rPr>
      <t>オフセット</t>
    </r>
    <r>
      <rPr>
        <sz val="8.5"/>
        <color theme="1"/>
        <rFont val="メイリオ"/>
        <family val="3"/>
        <charset val="128"/>
      </rPr>
      <t>，Ｔ分岐</t>
    </r>
    <phoneticPr fontId="1"/>
  </si>
  <si>
    <r>
      <t>　■定格電圧：300V／600V　 ■裸導体／絶縁　 ■電気方式・定格電流：</t>
    </r>
    <r>
      <rPr>
        <b/>
        <sz val="8.5"/>
        <color theme="1"/>
        <rFont val="HGP明朝B"/>
        <family val="1"/>
        <charset val="128"/>
      </rPr>
      <t>30</t>
    </r>
    <r>
      <rPr>
        <sz val="8.5"/>
        <color theme="1"/>
        <rFont val="メイリオ"/>
        <family val="3"/>
        <charset val="128"/>
      </rPr>
      <t xml:space="preserve"> ～</t>
    </r>
    <r>
      <rPr>
        <b/>
        <sz val="8.5"/>
        <color theme="1"/>
        <rFont val="HGP明朝B"/>
        <family val="1"/>
        <charset val="128"/>
      </rPr>
      <t xml:space="preserve"> 500</t>
    </r>
    <r>
      <rPr>
        <sz val="8.5"/>
        <color theme="1"/>
        <rFont val="メイリオ"/>
        <family val="3"/>
        <charset val="128"/>
      </rPr>
      <t xml:space="preserve"> A　 ■極数：</t>
    </r>
    <r>
      <rPr>
        <b/>
        <sz val="8.5"/>
        <color theme="1"/>
        <rFont val="HGP明朝B"/>
        <family val="1"/>
        <charset val="128"/>
      </rPr>
      <t>2P</t>
    </r>
    <r>
      <rPr>
        <sz val="8.5"/>
        <color theme="1"/>
        <rFont val="メイリオ"/>
        <family val="3"/>
        <charset val="128"/>
      </rPr>
      <t>、</t>
    </r>
    <r>
      <rPr>
        <b/>
        <sz val="8.5"/>
        <color theme="1"/>
        <rFont val="HGP明朝B"/>
        <family val="1"/>
        <charset val="128"/>
      </rPr>
      <t>3P</t>
    </r>
    <r>
      <rPr>
        <sz val="8.5"/>
        <color theme="1"/>
        <rFont val="メイリオ"/>
        <family val="3"/>
        <charset val="128"/>
      </rPr>
      <t>、</t>
    </r>
    <r>
      <rPr>
        <b/>
        <sz val="8.5"/>
        <color theme="1"/>
        <rFont val="HGP明朝B"/>
        <family val="1"/>
        <charset val="128"/>
      </rPr>
      <t>4P</t>
    </r>
    <r>
      <rPr>
        <sz val="8.5"/>
        <color theme="1"/>
        <rFont val="メイリオ"/>
        <family val="3"/>
        <charset val="128"/>
      </rPr>
      <t>、</t>
    </r>
    <r>
      <rPr>
        <b/>
        <sz val="8.5"/>
        <color theme="1"/>
        <rFont val="HGP明朝B"/>
        <family val="1"/>
        <charset val="128"/>
      </rPr>
      <t>5P</t>
    </r>
    <r>
      <rPr>
        <sz val="8.5"/>
        <color theme="1"/>
        <rFont val="メイリオ"/>
        <family val="3"/>
        <charset val="128"/>
      </rPr>
      <t>　 ■集電装置</t>
    </r>
    <phoneticPr fontId="1"/>
  </si>
  <si>
    <t>アクセスフロァ</t>
    <phoneticPr fontId="1"/>
  </si>
  <si>
    <t>ワイヤリング機器</t>
    <phoneticPr fontId="1"/>
  </si>
  <si>
    <r>
      <t>　□</t>
    </r>
    <r>
      <rPr>
        <sz val="8.5"/>
        <color theme="1"/>
        <rFont val="Meiryo UI"/>
        <family val="3"/>
        <charset val="128"/>
      </rPr>
      <t>ワイヤリングフロァ</t>
    </r>
    <r>
      <rPr>
        <sz val="8.5"/>
        <color theme="1"/>
        <rFont val="メイリオ"/>
        <family val="3"/>
        <charset val="128"/>
      </rPr>
      <t>：置敷き</t>
    </r>
    <r>
      <rPr>
        <sz val="8.5"/>
        <color theme="1"/>
        <rFont val="Meiryo UI"/>
        <family val="3"/>
        <charset val="128"/>
      </rPr>
      <t>タイプ</t>
    </r>
    <r>
      <rPr>
        <sz val="8.5"/>
        <color theme="1"/>
        <rFont val="メイリオ"/>
        <family val="3"/>
        <charset val="128"/>
      </rPr>
      <t>（</t>
    </r>
    <r>
      <rPr>
        <b/>
        <sz val="8.5"/>
        <color theme="1"/>
        <rFont val="HGP明朝B"/>
        <family val="1"/>
        <charset val="128"/>
      </rPr>
      <t>５００</t>
    </r>
    <r>
      <rPr>
        <sz val="8.5"/>
        <color theme="1"/>
        <rFont val="メイリオ"/>
        <family val="3"/>
        <charset val="128"/>
      </rPr>
      <t>角×</t>
    </r>
    <r>
      <rPr>
        <b/>
        <sz val="8.5"/>
        <color theme="1"/>
        <rFont val="HGP明朝B"/>
        <family val="1"/>
        <charset val="128"/>
      </rPr>
      <t>５０</t>
    </r>
    <r>
      <rPr>
        <sz val="8.5"/>
        <color theme="1"/>
        <rFont val="メイリオ"/>
        <family val="3"/>
        <charset val="128"/>
      </rPr>
      <t>～</t>
    </r>
    <r>
      <rPr>
        <b/>
        <sz val="8.5"/>
        <color theme="1"/>
        <rFont val="HGP明朝B"/>
        <family val="1"/>
        <charset val="128"/>
      </rPr>
      <t>１００</t>
    </r>
    <r>
      <rPr>
        <sz val="8.5"/>
        <color theme="1"/>
        <rFont val="メイリオ"/>
        <family val="3"/>
        <charset val="128"/>
      </rPr>
      <t>）／</t>
    </r>
    <r>
      <rPr>
        <sz val="8.5"/>
        <color theme="1"/>
        <rFont val="Meiryo UI"/>
        <family val="3"/>
        <charset val="128"/>
      </rPr>
      <t>ビルトインタイプ</t>
    </r>
    <r>
      <rPr>
        <sz val="8.5"/>
        <color theme="1"/>
        <rFont val="メイリオ"/>
        <family val="3"/>
        <charset val="128"/>
      </rPr>
      <t>（</t>
    </r>
    <r>
      <rPr>
        <b/>
        <sz val="8.5"/>
        <color theme="1"/>
        <rFont val="HGP明朝B"/>
        <family val="1"/>
        <charset val="128"/>
      </rPr>
      <t>５００</t>
    </r>
    <r>
      <rPr>
        <sz val="8.5"/>
        <color theme="1"/>
        <rFont val="メイリオ"/>
        <family val="3"/>
        <charset val="128"/>
      </rPr>
      <t>角×</t>
    </r>
    <r>
      <rPr>
        <b/>
        <sz val="8.5"/>
        <color theme="1"/>
        <rFont val="HGP明朝B"/>
        <family val="1"/>
        <charset val="128"/>
      </rPr>
      <t>１００</t>
    </r>
    <r>
      <rPr>
        <sz val="8.5"/>
        <color theme="1"/>
        <rFont val="メイリオ"/>
        <family val="3"/>
        <charset val="128"/>
      </rPr>
      <t>～</t>
    </r>
    <r>
      <rPr>
        <b/>
        <sz val="8.5"/>
        <color theme="1"/>
        <rFont val="HGP明朝B"/>
        <family val="1"/>
        <charset val="128"/>
      </rPr>
      <t>１５０</t>
    </r>
    <r>
      <rPr>
        <sz val="8.5"/>
        <color theme="1"/>
        <rFont val="メイリオ"/>
        <family val="3"/>
        <charset val="128"/>
      </rPr>
      <t>）</t>
    </r>
    <phoneticPr fontId="1"/>
  </si>
  <si>
    <r>
      <t>　□</t>
    </r>
    <r>
      <rPr>
        <b/>
        <sz val="8.5"/>
        <color theme="1"/>
        <rFont val="HGP明朝B"/>
        <family val="1"/>
        <charset val="128"/>
      </rPr>
      <t>ＥＡＳＹ</t>
    </r>
    <r>
      <rPr>
        <sz val="8.5"/>
        <color theme="1"/>
        <rFont val="Meiryo UI"/>
        <family val="3"/>
        <charset val="128"/>
      </rPr>
      <t>ワイヤリング</t>
    </r>
    <phoneticPr fontId="1"/>
  </si>
  <si>
    <r>
      <t xml:space="preserve">　 　　┣━━ </t>
    </r>
    <r>
      <rPr>
        <sz val="8.5"/>
        <color theme="1"/>
        <rFont val="Meiryo UI"/>
        <family val="3"/>
        <charset val="128"/>
      </rPr>
      <t>ハーネス</t>
    </r>
    <r>
      <rPr>
        <sz val="8.5"/>
        <color theme="1"/>
        <rFont val="メイリオ"/>
        <family val="3"/>
        <charset val="128"/>
      </rPr>
      <t>用（</t>
    </r>
    <r>
      <rPr>
        <sz val="8.5"/>
        <color theme="1"/>
        <rFont val="Meiryo UI"/>
        <family val="3"/>
        <charset val="128"/>
      </rPr>
      <t>ジョイントボックス</t>
    </r>
    <r>
      <rPr>
        <sz val="8.5"/>
        <color theme="1"/>
        <rFont val="メイリオ"/>
        <family val="3"/>
        <charset val="128"/>
      </rPr>
      <t>・ＯＡ</t>
    </r>
    <r>
      <rPr>
        <sz val="8.5"/>
        <color theme="1"/>
        <rFont val="Meiryo UI"/>
        <family val="3"/>
        <charset val="128"/>
      </rPr>
      <t>タップ</t>
    </r>
    <r>
      <rPr>
        <sz val="8.5"/>
        <color theme="1"/>
        <rFont val="メイリオ"/>
        <family val="3"/>
        <charset val="128"/>
      </rPr>
      <t>・ＯＡ電源</t>
    </r>
    <r>
      <rPr>
        <sz val="8.5"/>
        <color theme="1"/>
        <rFont val="Meiryo UI"/>
        <family val="3"/>
        <charset val="128"/>
      </rPr>
      <t>タップ</t>
    </r>
    <r>
      <rPr>
        <sz val="8.5"/>
        <color theme="1"/>
        <rFont val="メイリオ"/>
        <family val="3"/>
        <charset val="128"/>
      </rPr>
      <t>）、</t>
    </r>
    <r>
      <rPr>
        <sz val="8.5"/>
        <color theme="1"/>
        <rFont val="Meiryo UI"/>
        <family val="3"/>
        <charset val="128"/>
      </rPr>
      <t>ハーネス</t>
    </r>
    <r>
      <rPr>
        <sz val="8.5"/>
        <color theme="1"/>
        <rFont val="メイリオ"/>
        <family val="3"/>
        <charset val="128"/>
      </rPr>
      <t>配線用（</t>
    </r>
    <r>
      <rPr>
        <sz val="8.5"/>
        <color theme="1"/>
        <rFont val="Meiryo UI"/>
        <family val="3"/>
        <charset val="128"/>
      </rPr>
      <t>インナーコンセント</t>
    </r>
    <r>
      <rPr>
        <sz val="8.5"/>
        <color theme="1"/>
        <rFont val="メイリオ"/>
        <family val="3"/>
        <charset val="128"/>
      </rPr>
      <t>・</t>
    </r>
    <r>
      <rPr>
        <sz val="8.5"/>
        <color theme="1"/>
        <rFont val="Meiryo UI"/>
        <family val="3"/>
        <charset val="128"/>
      </rPr>
      <t>アップコン</t>
    </r>
    <r>
      <rPr>
        <sz val="8.5"/>
        <color theme="1"/>
        <rFont val="メイリオ"/>
        <family val="3"/>
        <charset val="128"/>
      </rPr>
      <t>丸型）</t>
    </r>
    <phoneticPr fontId="1"/>
  </si>
  <si>
    <r>
      <t>　　 　┗━━ 幹線</t>
    </r>
    <r>
      <rPr>
        <sz val="8.5"/>
        <color theme="1"/>
        <rFont val="Meiryo UI"/>
        <family val="3"/>
        <charset val="128"/>
      </rPr>
      <t>ブレーカユニット</t>
    </r>
    <r>
      <rPr>
        <sz val="8.5"/>
        <color theme="1"/>
        <rFont val="メイリオ"/>
        <family val="3"/>
        <charset val="128"/>
      </rPr>
      <t>、幹線</t>
    </r>
    <r>
      <rPr>
        <sz val="8.5"/>
        <color theme="1"/>
        <rFont val="Meiryo UI"/>
        <family val="3"/>
        <charset val="128"/>
      </rPr>
      <t>ケーブルセット</t>
    </r>
    <r>
      <rPr>
        <sz val="8.5"/>
        <color theme="1"/>
        <rFont val="メイリオ"/>
        <family val="3"/>
        <charset val="128"/>
      </rPr>
      <t>、幹線</t>
    </r>
    <r>
      <rPr>
        <sz val="8.5"/>
        <color theme="1"/>
        <rFont val="Meiryo UI"/>
        <family val="3"/>
        <charset val="128"/>
      </rPr>
      <t>ハーネス</t>
    </r>
    <r>
      <rPr>
        <sz val="8.5"/>
        <color theme="1"/>
        <rFont val="メイリオ"/>
        <family val="3"/>
        <charset val="128"/>
      </rPr>
      <t>用</t>
    </r>
    <r>
      <rPr>
        <sz val="8.5"/>
        <color theme="1"/>
        <rFont val="Meiryo UI"/>
        <family val="3"/>
        <charset val="128"/>
      </rPr>
      <t>ブレーカ</t>
    </r>
    <r>
      <rPr>
        <sz val="8.5"/>
        <color theme="1"/>
        <rFont val="メイリオ"/>
        <family val="3"/>
        <charset val="128"/>
      </rPr>
      <t>付</t>
    </r>
    <r>
      <rPr>
        <sz val="8.5"/>
        <color theme="1"/>
        <rFont val="Meiryo UI"/>
        <family val="3"/>
        <charset val="128"/>
      </rPr>
      <t>コンセント</t>
    </r>
    <phoneticPr fontId="1"/>
  </si>
  <si>
    <r>
      <t>　□一般配線用</t>
    </r>
    <r>
      <rPr>
        <sz val="8.5"/>
        <color theme="1"/>
        <rFont val="Meiryo UI"/>
        <family val="3"/>
        <charset val="128"/>
      </rPr>
      <t>アウトレット</t>
    </r>
    <phoneticPr fontId="1"/>
  </si>
  <si>
    <r>
      <t xml:space="preserve">　 　　┗━━ </t>
    </r>
    <r>
      <rPr>
        <sz val="8.5"/>
        <color theme="1"/>
        <rFont val="Meiryo UI"/>
        <family val="3"/>
        <charset val="128"/>
      </rPr>
      <t>インナーコンセント</t>
    </r>
    <r>
      <rPr>
        <sz val="8.5"/>
        <color theme="1"/>
        <rFont val="メイリオ"/>
        <family val="3"/>
        <charset val="128"/>
      </rPr>
      <t>、</t>
    </r>
    <r>
      <rPr>
        <sz val="8.5"/>
        <color theme="1"/>
        <rFont val="Meiryo UI"/>
        <family val="3"/>
        <charset val="128"/>
      </rPr>
      <t>フリーアクセスフロァ</t>
    </r>
    <r>
      <rPr>
        <sz val="8.5"/>
        <color theme="1"/>
        <rFont val="メイリオ"/>
        <family val="3"/>
        <charset val="128"/>
      </rPr>
      <t>用（</t>
    </r>
    <r>
      <rPr>
        <sz val="8.5"/>
        <color theme="1"/>
        <rFont val="Meiryo UI"/>
        <family val="3"/>
        <charset val="128"/>
      </rPr>
      <t>アップコン</t>
    </r>
    <r>
      <rPr>
        <sz val="8.5"/>
        <color theme="1"/>
        <rFont val="メイリオ"/>
        <family val="3"/>
        <charset val="128"/>
      </rPr>
      <t>・</t>
    </r>
    <r>
      <rPr>
        <sz val="8.5"/>
        <color theme="1"/>
        <rFont val="Meiryo UI"/>
        <family val="3"/>
        <charset val="128"/>
      </rPr>
      <t>ミニコンセント</t>
    </r>
    <r>
      <rPr>
        <sz val="8.5"/>
        <color theme="1"/>
        <rFont val="メイリオ"/>
        <family val="3"/>
        <charset val="128"/>
      </rPr>
      <t>）、</t>
    </r>
    <r>
      <rPr>
        <sz val="8.5"/>
        <color theme="1"/>
        <rFont val="Meiryo UI"/>
        <family val="3"/>
        <charset val="128"/>
      </rPr>
      <t>ハイテンションアウトレット</t>
    </r>
    <r>
      <rPr>
        <sz val="8.5"/>
        <color theme="1"/>
        <rFont val="メイリオ"/>
        <family val="3"/>
        <charset val="128"/>
      </rPr>
      <t>、</t>
    </r>
    <r>
      <rPr>
        <sz val="8.5"/>
        <color theme="1"/>
        <rFont val="Meiryo UI"/>
        <family val="3"/>
        <charset val="128"/>
      </rPr>
      <t>ローテンションアウトレット</t>
    </r>
    <phoneticPr fontId="1"/>
  </si>
  <si>
    <r>
      <t xml:space="preserve"> </t>
    </r>
    <r>
      <rPr>
        <b/>
        <sz val="8.5"/>
        <color theme="1"/>
        <rFont val="HGP明朝B"/>
        <family val="1"/>
        <charset val="128"/>
      </rPr>
      <t>Ｊ</t>
    </r>
    <r>
      <rPr>
        <sz val="8.5"/>
        <color theme="1"/>
        <rFont val="メイリオ"/>
        <family val="3"/>
        <charset val="128"/>
      </rPr>
      <t>-Box</t>
    </r>
    <phoneticPr fontId="1"/>
  </si>
  <si>
    <r>
      <t>　</t>
    </r>
    <r>
      <rPr>
        <b/>
        <sz val="8.5"/>
        <color theme="1"/>
        <rFont val="HGP明朝B"/>
        <family val="1"/>
        <charset val="128"/>
      </rPr>
      <t>GA</t>
    </r>
    <r>
      <rPr>
        <sz val="8.5"/>
        <color theme="1"/>
        <rFont val="メイリオ"/>
        <family val="3"/>
        <charset val="128"/>
      </rPr>
      <t>：耐圧防爆</t>
    </r>
    <rPh sb="4" eb="6">
      <t>タイアツ</t>
    </rPh>
    <rPh sb="6" eb="8">
      <t>ボウバク</t>
    </rPh>
    <phoneticPr fontId="1"/>
  </si>
  <si>
    <r>
      <t>　</t>
    </r>
    <r>
      <rPr>
        <b/>
        <sz val="8.5"/>
        <color theme="1"/>
        <rFont val="HGP明朝B"/>
        <family val="1"/>
        <charset val="128"/>
      </rPr>
      <t>TW</t>
    </r>
    <r>
      <rPr>
        <sz val="8.5"/>
        <color theme="1"/>
        <rFont val="メイリオ"/>
        <family val="3"/>
        <charset val="128"/>
      </rPr>
      <t>：安全増防爆</t>
    </r>
    <rPh sb="4" eb="6">
      <t>アンゼン</t>
    </rPh>
    <rPh sb="6" eb="7">
      <t>マ</t>
    </rPh>
    <rPh sb="7" eb="9">
      <t>ボウバク</t>
    </rPh>
    <phoneticPr fontId="1"/>
  </si>
  <si>
    <t>防火対象物ほか</t>
    <phoneticPr fontId="1"/>
  </si>
  <si>
    <t>　■防火対象物の用途区分表：「令別表第１」参照。　　■自動火災報知設備設置基準：「消令２１」参照。</t>
    <phoneticPr fontId="1"/>
  </si>
  <si>
    <t>　■感知器の技術基準(消防法施行規則)：「消則技術基準」参照。</t>
    <phoneticPr fontId="1"/>
  </si>
  <si>
    <t xml:space="preserve"> ［技術基準］</t>
    <phoneticPr fontId="1"/>
  </si>
  <si>
    <t xml:space="preserve"> 警戒区域/地区音響装置／</t>
    <phoneticPr fontId="1"/>
  </si>
  <si>
    <t xml:space="preserve"> 感知器の設置基準/選択基</t>
    <phoneticPr fontId="1"/>
  </si>
  <si>
    <t xml:space="preserve"> 準／感知器の取付け面の</t>
    <phoneticPr fontId="1"/>
  </si>
  <si>
    <t xml:space="preserve"> 高さと床面積/取付け面の</t>
    <phoneticPr fontId="1"/>
  </si>
  <si>
    <t xml:space="preserve"> 高さと感知器の種類／感</t>
    <phoneticPr fontId="1"/>
  </si>
  <si>
    <t xml:space="preserve"> 知器の種類と取付け高さ、</t>
    <phoneticPr fontId="1"/>
  </si>
  <si>
    <t xml:space="preserve"> 警戒面積/差動式分布型の</t>
    <phoneticPr fontId="1"/>
  </si>
  <si>
    <t xml:space="preserve"> 感知器／煙感知器/煙感知</t>
    <phoneticPr fontId="1"/>
  </si>
  <si>
    <t xml:space="preserve"> 器その他／炎感知器</t>
    <phoneticPr fontId="1"/>
  </si>
  <si>
    <t>　受信機</t>
    <phoneticPr fontId="1"/>
  </si>
  <si>
    <t>　■Ｐ型　：感知器または発信機からの火災信号を直接または中継器を介して、受信し報知する。</t>
    <phoneticPr fontId="1"/>
  </si>
  <si>
    <t>　■Ｒ型　：感知器または発信機からの火災信号を直接または中継器を介して、固有信号として受信し報知する</t>
    <phoneticPr fontId="1"/>
  </si>
  <si>
    <t>　■Ｍ型　：Ｍ型発信機からの信号を受信し、消防機関に報知する。</t>
    <phoneticPr fontId="1"/>
  </si>
  <si>
    <t>　■Ｇ型　：検知器からのガス漏れ信号を直接または中継器を介して、受信し報知する。</t>
    <phoneticPr fontId="1"/>
  </si>
  <si>
    <t>　■ＧＰ型：Ｐ型受信機の機能とＧ型受信機の機能とを併せもつもの。</t>
    <phoneticPr fontId="1"/>
  </si>
  <si>
    <t>　■ＧＲ型：Ｒ型受信機の機能とＧ型受信機の機能とを併せもつもの。</t>
    <phoneticPr fontId="1"/>
  </si>
  <si>
    <t>発信機</t>
    <phoneticPr fontId="1"/>
  </si>
  <si>
    <t>　■Ｐ型：各発信機に共通する信号を受信機に手動により発信するもので、発信と同時に通話することができないもの。</t>
    <phoneticPr fontId="1"/>
  </si>
  <si>
    <t>　■Ｔ型：各発信機に共通する信号を受信機に手動により発信するもので、発信と同時に通話することができるもの。</t>
    <phoneticPr fontId="1"/>
  </si>
  <si>
    <t>　■Ｍ型：各発信機に固有の信号を受信機に手動で発信するもの。</t>
    <phoneticPr fontId="1"/>
  </si>
  <si>
    <t>熱感知器</t>
    <phoneticPr fontId="1"/>
  </si>
  <si>
    <t>　■差動式スポット型（１種、２種）　　■差動式分布型（空気管、熱電対、熱半導体）　　■定温式（スポット型、感知線型）</t>
    <phoneticPr fontId="1"/>
  </si>
  <si>
    <t>　■熱複合式（熱複合式スポット型、補償式スポット型）</t>
    <phoneticPr fontId="1"/>
  </si>
  <si>
    <t>煙感知器</t>
    <phoneticPr fontId="1"/>
  </si>
  <si>
    <t>　■イオン化式スポット型（非蓄積型、蓄積型）　　■光電式スポット型（非蓄積型、蓄積型）</t>
    <phoneticPr fontId="1"/>
  </si>
  <si>
    <t>　■光電式分離型（非蓄積型、蓄積型）　　■煙複合式スポット型　　■イオン化アナログ式スポット型</t>
    <phoneticPr fontId="1"/>
  </si>
  <si>
    <t>　■光電アナログ式（スポット式、分離型）</t>
    <phoneticPr fontId="1"/>
  </si>
  <si>
    <t>炎感知器</t>
    <phoneticPr fontId="1"/>
  </si>
  <si>
    <t>　■紫外線式スポット型　　■赤外線式スポット型　　■紫外線赤外線併用式スポット型　　■炎複合式スポット型</t>
    <phoneticPr fontId="1"/>
  </si>
  <si>
    <t>感知器の機能</t>
    <phoneticPr fontId="1"/>
  </si>
  <si>
    <t>　□差動式 …………… 周囲温度が一定の温度上昇率になったとき差動するもの。</t>
    <phoneticPr fontId="1"/>
  </si>
  <si>
    <t>　□スポット型 ……… 一箇所の熱を感知するもの。</t>
    <phoneticPr fontId="1"/>
  </si>
  <si>
    <t>　□分布型 …………… 室内の広範囲の熱効果の累積によって差動させるもの。</t>
    <phoneticPr fontId="1"/>
  </si>
  <si>
    <t>　□感度 ……………… 高感度：１種、　中感度：２種、　低感度：３種</t>
    <phoneticPr fontId="1"/>
  </si>
  <si>
    <t>　□イオン化式 ……… 検知器に煙が入ることにより、イオン電流の変化を利用して火災を感知する。</t>
    <phoneticPr fontId="1"/>
  </si>
  <si>
    <t>　□光電式 …………… 暗箱状の感知器内に煙が入ると箱内の一定方向の光束の散乱を利用する。</t>
    <phoneticPr fontId="1"/>
  </si>
  <si>
    <t>　□光電式分離型 …… 煙による光の到達量の減少を測定して火災信号を発信するもの。</t>
    <phoneticPr fontId="1"/>
  </si>
  <si>
    <t>　□補償式 …………… 定温式と差動式の性能を組み合わせたもの。</t>
    <phoneticPr fontId="1"/>
  </si>
  <si>
    <t>　□複合式 …………… 一つの感知器に二つの機能を併せ持つもの。</t>
    <phoneticPr fontId="1"/>
  </si>
  <si>
    <t>　□多信号式 ………… 多信号感知器とは感度、公称差動温度等が異なるものの組合せ。</t>
    <phoneticPr fontId="1"/>
  </si>
  <si>
    <t>　</t>
    <phoneticPr fontId="1"/>
  </si>
  <si>
    <t>その他の設備</t>
    <phoneticPr fontId="1"/>
  </si>
  <si>
    <t>　■ガス漏れ火災警報設備　　■漏電火災警報器　　■非常警報器具　　■非常コンセント設備　　■無線通信補助設備</t>
    <phoneticPr fontId="1"/>
  </si>
  <si>
    <t>受雷部</t>
    <phoneticPr fontId="1"/>
  </si>
  <si>
    <r>
      <t>　■</t>
    </r>
    <r>
      <rPr>
        <b/>
        <sz val="8.5"/>
        <color theme="1"/>
        <rFont val="HGP明朝B"/>
        <family val="1"/>
        <charset val="128"/>
      </rPr>
      <t>むね上げ導体</t>
    </r>
    <phoneticPr fontId="1"/>
  </si>
  <si>
    <r>
      <t>　■</t>
    </r>
    <r>
      <rPr>
        <b/>
        <sz val="8.5"/>
        <color theme="1"/>
        <rFont val="HG明朝B"/>
        <family val="1"/>
        <charset val="128"/>
      </rPr>
      <t>突梁部</t>
    </r>
    <phoneticPr fontId="1"/>
  </si>
  <si>
    <r>
      <t xml:space="preserve">　　  </t>
    </r>
    <r>
      <rPr>
        <b/>
        <sz val="8.5"/>
        <color theme="1"/>
        <rFont val="メイリオ"/>
        <family val="3"/>
        <charset val="128"/>
      </rPr>
      <t>1</t>
    </r>
    <r>
      <rPr>
        <sz val="8.5"/>
        <color theme="1"/>
        <rFont val="メイリオ"/>
        <family val="3"/>
        <charset val="128"/>
      </rPr>
      <t>. 突針部の取付位置および取付数は、被保護物の保護しようとする</t>
    </r>
    <r>
      <rPr>
        <b/>
        <sz val="8.5"/>
        <color theme="1"/>
        <rFont val="メイリオ"/>
        <family val="3"/>
        <charset val="128"/>
      </rPr>
      <t/>
    </r>
    <phoneticPr fontId="1"/>
  </si>
  <si>
    <t>　　　　部分の全体が保護範囲内に入るようにする。この場合、保護角は</t>
    <phoneticPr fontId="1"/>
  </si>
  <si>
    <r>
      <t xml:space="preserve">　　　　60度（危険物貯蔵庫は45度）以下とする。 </t>
    </r>
    <r>
      <rPr>
        <b/>
        <sz val="8.5"/>
        <color theme="1"/>
        <rFont val="メイリオ"/>
        <family val="3"/>
        <charset val="128"/>
      </rPr>
      <t/>
    </r>
    <phoneticPr fontId="1"/>
  </si>
  <si>
    <r>
      <t xml:space="preserve">　　  </t>
    </r>
    <r>
      <rPr>
        <b/>
        <sz val="8.5"/>
        <color theme="1"/>
        <rFont val="メイリオ"/>
        <family val="3"/>
        <charset val="128"/>
      </rPr>
      <t>2</t>
    </r>
    <r>
      <rPr>
        <sz val="8.5"/>
        <color theme="1"/>
        <rFont val="メイリオ"/>
        <family val="3"/>
        <charset val="128"/>
      </rPr>
      <t>. 突針部は、建基法施行令第87条の規定による風圧力に対して安全</t>
    </r>
    <phoneticPr fontId="1"/>
  </si>
  <si>
    <r>
      <t>　　　　な構造とする。</t>
    </r>
    <r>
      <rPr>
        <sz val="2"/>
        <color theme="1"/>
        <rFont val="メイリオ"/>
        <family val="3"/>
        <charset val="128"/>
      </rPr>
      <t xml:space="preserve"> </t>
    </r>
    <r>
      <rPr>
        <b/>
        <sz val="8.5"/>
        <color theme="1"/>
        <rFont val="メイリオ"/>
        <family val="3"/>
        <charset val="128"/>
      </rPr>
      <t/>
    </r>
    <phoneticPr fontId="1"/>
  </si>
  <si>
    <r>
      <t xml:space="preserve">　　  </t>
    </r>
    <r>
      <rPr>
        <b/>
        <sz val="8.5"/>
        <color theme="1"/>
        <rFont val="メイリオ"/>
        <family val="3"/>
        <charset val="128"/>
      </rPr>
      <t>1</t>
    </r>
    <r>
      <rPr>
        <sz val="8.5"/>
        <color theme="1"/>
        <rFont val="メイリオ"/>
        <family val="3"/>
        <charset val="128"/>
      </rPr>
      <t>. むね上げ導体は、むね、パラペット、屋根その他雷撃を受けやす</t>
    </r>
    <phoneticPr fontId="1"/>
  </si>
  <si>
    <t>　　　　い部分の上に設置し、陸屋根に設置する場合は外周に沿ってルー</t>
    <phoneticPr fontId="1"/>
  </si>
  <si>
    <t>　　　　プ状とする。</t>
    <phoneticPr fontId="1"/>
  </si>
  <si>
    <r>
      <t xml:space="preserve">　　  </t>
    </r>
    <r>
      <rPr>
        <b/>
        <sz val="8.5"/>
        <color theme="1"/>
        <rFont val="メイリオ"/>
        <family val="3"/>
        <charset val="128"/>
      </rPr>
      <t>2</t>
    </r>
    <r>
      <rPr>
        <sz val="8.5"/>
        <color theme="1"/>
        <rFont val="メイリオ"/>
        <family val="3"/>
        <charset val="128"/>
      </rPr>
      <t>. むね上げ導体の材料は、銅又はアルミニウムの単線、より線、平</t>
    </r>
    <phoneticPr fontId="1"/>
  </si>
  <si>
    <t>　　　　角線若しくは菅とする。断面積は、銅の場合３０sqmm以上、ア</t>
    <phoneticPr fontId="1"/>
  </si>
  <si>
    <t>　　　　ミニウムの場合５０sqmm以上。</t>
    <phoneticPr fontId="1"/>
  </si>
  <si>
    <r>
      <t xml:space="preserve">　　  </t>
    </r>
    <r>
      <rPr>
        <b/>
        <sz val="8.5"/>
        <color theme="1"/>
        <rFont val="メイリオ"/>
        <family val="3"/>
        <charset val="128"/>
      </rPr>
      <t>3</t>
    </r>
    <r>
      <rPr>
        <sz val="8.5"/>
        <color theme="1"/>
        <rFont val="メイリオ"/>
        <family val="3"/>
        <charset val="128"/>
      </rPr>
      <t>. むね上げ導体は、陸屋根に設置に設置された手すり、フェンスな</t>
    </r>
    <phoneticPr fontId="1"/>
  </si>
  <si>
    <t>避雷導線</t>
    <phoneticPr fontId="1"/>
  </si>
  <si>
    <r>
      <t xml:space="preserve">　　  </t>
    </r>
    <r>
      <rPr>
        <b/>
        <sz val="8.5"/>
        <color theme="1"/>
        <rFont val="メイリオ"/>
        <family val="3"/>
        <charset val="128"/>
      </rPr>
      <t>1</t>
    </r>
    <r>
      <rPr>
        <sz val="8.5"/>
        <color theme="1"/>
        <rFont val="メイリオ"/>
        <family val="3"/>
        <charset val="128"/>
      </rPr>
      <t>. 引下げ導線の数は、一つの被保護物について２条以上とする。た</t>
    </r>
    <phoneticPr fontId="1"/>
  </si>
  <si>
    <t>　　　　だし、被保護物の水平投影面積が５０㎡以下ののものについては　</t>
    <phoneticPr fontId="1"/>
  </si>
  <si>
    <t>　　　　１条でよい。</t>
    <phoneticPr fontId="1"/>
  </si>
  <si>
    <r>
      <t xml:space="preserve">　　  </t>
    </r>
    <r>
      <rPr>
        <b/>
        <sz val="8.5"/>
        <color theme="1"/>
        <rFont val="メイリオ"/>
        <family val="3"/>
        <charset val="128"/>
      </rPr>
      <t>2</t>
    </r>
    <r>
      <rPr>
        <sz val="8.5"/>
        <color theme="1"/>
        <rFont val="メイリオ"/>
        <family val="3"/>
        <charset val="128"/>
      </rPr>
      <t>. 被保護物の外周に沿って測った引下げ導線の間隔は、原則として</t>
    </r>
    <phoneticPr fontId="1"/>
  </si>
  <si>
    <t>　　　　５０ｍ以内とする。</t>
    <phoneticPr fontId="1"/>
  </si>
  <si>
    <r>
      <t xml:space="preserve">　　  </t>
    </r>
    <r>
      <rPr>
        <b/>
        <sz val="8.5"/>
        <color theme="1"/>
        <rFont val="メイリオ"/>
        <family val="3"/>
        <charset val="128"/>
      </rPr>
      <t>3</t>
    </r>
    <r>
      <rPr>
        <sz val="8.5"/>
        <color theme="1"/>
        <rFont val="メイリオ"/>
        <family val="3"/>
        <charset val="128"/>
      </rPr>
      <t>. 引下げ導線は、被保護物の外周にほぼ均等に、かつ、できるだけ</t>
    </r>
    <phoneticPr fontId="1"/>
  </si>
  <si>
    <t>　　　　突角部に近く配置する。</t>
    <phoneticPr fontId="1"/>
  </si>
  <si>
    <r>
      <t xml:space="preserve">　　  </t>
    </r>
    <r>
      <rPr>
        <b/>
        <sz val="8.5"/>
        <color theme="1"/>
        <rFont val="メイリオ"/>
        <family val="3"/>
        <charset val="128"/>
      </rPr>
      <t>4</t>
    </r>
    <r>
      <rPr>
        <sz val="8.5"/>
        <color theme="1"/>
        <rFont val="メイリオ"/>
        <family val="3"/>
        <charset val="128"/>
      </rPr>
      <t>. 受雷部が２以上ある場合は、避雷導線により連接するかループ状</t>
    </r>
    <phoneticPr fontId="1"/>
  </si>
  <si>
    <t>　　　　に接続する。</t>
    <phoneticPr fontId="1"/>
  </si>
  <si>
    <r>
      <t>　  　</t>
    </r>
    <r>
      <rPr>
        <b/>
        <sz val="8.5"/>
        <color theme="1"/>
        <rFont val="メイリオ"/>
        <family val="3"/>
        <charset val="128"/>
      </rPr>
      <t>5</t>
    </r>
    <r>
      <rPr>
        <sz val="8.5"/>
        <color theme="1"/>
        <rFont val="メイリオ"/>
        <family val="3"/>
        <charset val="128"/>
      </rPr>
      <t>. 避雷導線の材料は、銅又はアルミニウムの単線、より線、平角線</t>
    </r>
    <phoneticPr fontId="1"/>
  </si>
  <si>
    <t>　　　　若しくは菅とする。断面積は、銅の場合３０sqmm以上、アルミニ</t>
    <phoneticPr fontId="1"/>
  </si>
  <si>
    <r>
      <t>　　</t>
    </r>
    <r>
      <rPr>
        <b/>
        <sz val="8.5"/>
        <color theme="1"/>
        <rFont val="メイリオ"/>
        <family val="3"/>
        <charset val="128"/>
      </rPr>
      <t>5</t>
    </r>
    <r>
      <rPr>
        <sz val="8.5"/>
        <color theme="1"/>
        <rFont val="メイリオ"/>
        <family val="3"/>
        <charset val="128"/>
      </rPr>
      <t>. 突針部は、はしご、旗ざお等建築物に附属した金属体をもって代えて</t>
    </r>
    <phoneticPr fontId="1"/>
  </si>
  <si>
    <t>　　　 もよい。</t>
    <phoneticPr fontId="1"/>
  </si>
  <si>
    <r>
      <t>　　</t>
    </r>
    <r>
      <rPr>
        <b/>
        <sz val="8.5"/>
        <color theme="1"/>
        <rFont val="メイリオ"/>
        <family val="3"/>
        <charset val="128"/>
      </rPr>
      <t>6</t>
    </r>
    <r>
      <rPr>
        <sz val="8.5"/>
        <color theme="1"/>
        <rFont val="メイリオ"/>
        <family val="3"/>
        <charset val="128"/>
      </rPr>
      <t>. 突針は、避雷導線によって接地極に接続する。</t>
    </r>
    <phoneticPr fontId="1"/>
  </si>
  <si>
    <t>　　　 どの金属体（直径12mm以上の銅棒、又はこれと同等以上のもの）を</t>
    <phoneticPr fontId="1"/>
  </si>
  <si>
    <t>　　　 って代えてもよい。ただし、金属体相互は電気的に完全に接続する。</t>
    <phoneticPr fontId="1"/>
  </si>
  <si>
    <r>
      <t>　　</t>
    </r>
    <r>
      <rPr>
        <b/>
        <sz val="8.5"/>
        <color theme="1"/>
        <rFont val="メイリオ"/>
        <family val="3"/>
        <charset val="128"/>
      </rPr>
      <t>4</t>
    </r>
    <r>
      <rPr>
        <sz val="8.5"/>
        <color theme="1"/>
        <rFont val="メイリオ"/>
        <family val="3"/>
        <charset val="128"/>
      </rPr>
      <t>. むね上げ導体の保護角は、60度以下（危険物貯蔵庫は45度）とする。</t>
    </r>
    <phoneticPr fontId="1"/>
  </si>
  <si>
    <r>
      <t>　　</t>
    </r>
    <r>
      <rPr>
        <b/>
        <sz val="8.5"/>
        <color theme="1"/>
        <rFont val="メイリオ"/>
        <family val="3"/>
        <charset val="128"/>
      </rPr>
      <t>5</t>
    </r>
    <r>
      <rPr>
        <sz val="8.5"/>
        <color theme="1"/>
        <rFont val="メイリオ"/>
        <family val="3"/>
        <charset val="128"/>
      </rPr>
      <t>. 保護範囲に入らない屋根の部分は、非保護範囲部分の各点からむね上</t>
    </r>
    <phoneticPr fontId="1"/>
  </si>
  <si>
    <t>　　　 げ導体までの水平距離が10ｍ以下になるようにする。</t>
    <phoneticPr fontId="1"/>
  </si>
  <si>
    <r>
      <t>　　</t>
    </r>
    <r>
      <rPr>
        <b/>
        <sz val="8.5"/>
        <color theme="1"/>
        <rFont val="メイリオ"/>
        <family val="3"/>
        <charset val="128"/>
      </rPr>
      <t>6</t>
    </r>
    <r>
      <rPr>
        <sz val="8.5"/>
        <color theme="1"/>
        <rFont val="メイリオ"/>
        <family val="3"/>
        <charset val="128"/>
      </rPr>
      <t>. むね上げ導体の可燃物との距離は、0.3 ｍ以下とする。</t>
    </r>
    <phoneticPr fontId="1"/>
  </si>
  <si>
    <t>　　　 ウムの場合５０sqmm以上。</t>
    <phoneticPr fontId="1"/>
  </si>
  <si>
    <r>
      <t>　　</t>
    </r>
    <r>
      <rPr>
        <b/>
        <sz val="8.5"/>
        <color theme="1"/>
        <rFont val="メイリオ"/>
        <family val="3"/>
        <charset val="128"/>
      </rPr>
      <t>6</t>
    </r>
    <r>
      <rPr>
        <sz val="8.5"/>
        <color theme="1"/>
        <rFont val="メイリオ"/>
        <family val="3"/>
        <charset val="128"/>
      </rPr>
      <t>. 避雷導線は、銅、黄銅又はアルミニウムの止め金具を使用して堅固に</t>
    </r>
    <phoneticPr fontId="1"/>
  </si>
  <si>
    <t>　　　 取付ける。</t>
    <phoneticPr fontId="1"/>
  </si>
  <si>
    <r>
      <t>　　</t>
    </r>
    <r>
      <rPr>
        <b/>
        <sz val="8.5"/>
        <color theme="1"/>
        <rFont val="メイリオ"/>
        <family val="3"/>
        <charset val="128"/>
      </rPr>
      <t>7</t>
    </r>
    <r>
      <rPr>
        <sz val="8.5"/>
        <color theme="1"/>
        <rFont val="メイリオ"/>
        <family val="3"/>
        <charset val="128"/>
      </rPr>
      <t>. 引下げ導線が地上から地中に入る部分は、硬質ビニル管又は非磁性金</t>
    </r>
    <phoneticPr fontId="1"/>
  </si>
  <si>
    <r>
      <t>　　</t>
    </r>
    <r>
      <rPr>
        <b/>
        <sz val="8.5"/>
        <color theme="1"/>
        <rFont val="メイリオ"/>
        <family val="3"/>
        <charset val="128"/>
      </rPr>
      <t>8</t>
    </r>
    <r>
      <rPr>
        <sz val="8.5"/>
        <color theme="1"/>
        <rFont val="メイリオ"/>
        <family val="3"/>
        <charset val="128"/>
      </rPr>
      <t>. 避雷導線は、電灯線、電話線又はガス管から 1.5ｍ以上離す</t>
    </r>
    <phoneticPr fontId="1"/>
  </si>
  <si>
    <r>
      <t>　　</t>
    </r>
    <r>
      <rPr>
        <b/>
        <sz val="8.5"/>
        <color theme="1"/>
        <rFont val="メイリオ"/>
        <family val="3"/>
        <charset val="128"/>
      </rPr>
      <t>9</t>
    </r>
    <r>
      <rPr>
        <sz val="8.5"/>
        <color theme="1"/>
        <rFont val="メイリオ"/>
        <family val="3"/>
        <charset val="128"/>
      </rPr>
      <t>. 避雷導線から距離 1.5ｍ以内に接近する鉄はしご等の金属体は接地する。</t>
    </r>
    <phoneticPr fontId="1"/>
  </si>
  <si>
    <r>
      <t xml:space="preserve">　 </t>
    </r>
    <r>
      <rPr>
        <b/>
        <sz val="8.5"/>
        <color theme="1"/>
        <rFont val="メイリオ"/>
        <family val="3"/>
        <charset val="128"/>
      </rPr>
      <t>10</t>
    </r>
    <r>
      <rPr>
        <sz val="8.5"/>
        <color theme="1"/>
        <rFont val="メイリオ"/>
        <family val="3"/>
        <charset val="128"/>
      </rPr>
      <t>. Ｓ造、ＳＲＣ造、ＲＣ造の場合は、鉄骨・鉄筋(２条以上)をもって引</t>
    </r>
    <phoneticPr fontId="1"/>
  </si>
  <si>
    <t>　　　  下げ導線に代えてもよい。(簡略法)</t>
    <phoneticPr fontId="1"/>
  </si>
  <si>
    <t>　　　 属菅内を通じて、地上 2.5ｍ以上のところから地下 0.3ｍ以上を機械</t>
    <phoneticPr fontId="1"/>
  </si>
  <si>
    <t>　　　 的に保護する。</t>
    <phoneticPr fontId="1"/>
  </si>
  <si>
    <t>接地極</t>
    <phoneticPr fontId="1"/>
  </si>
  <si>
    <r>
      <t xml:space="preserve">　　  </t>
    </r>
    <r>
      <rPr>
        <b/>
        <sz val="8.5"/>
        <color theme="1"/>
        <rFont val="メイリオ"/>
        <family val="3"/>
        <charset val="128"/>
      </rPr>
      <t>1</t>
    </r>
    <r>
      <rPr>
        <sz val="8.5"/>
        <color theme="1"/>
        <rFont val="メイリオ"/>
        <family val="3"/>
        <charset val="128"/>
      </rPr>
      <t>. 接地極は、各引下げ導線に１個以上接続する。</t>
    </r>
    <phoneticPr fontId="1"/>
  </si>
  <si>
    <r>
      <t xml:space="preserve">　　  </t>
    </r>
    <r>
      <rPr>
        <b/>
        <sz val="8.5"/>
        <color theme="1"/>
        <rFont val="メイリオ"/>
        <family val="3"/>
        <charset val="128"/>
      </rPr>
      <t>2</t>
    </r>
    <r>
      <rPr>
        <sz val="8.5"/>
        <color theme="1"/>
        <rFont val="メイリオ"/>
        <family val="3"/>
        <charset val="128"/>
      </rPr>
      <t>. 接地極は、長さ 1.5ｍ以上、外径12mm以上の溶融亜鉛めっき銅棒、</t>
    </r>
    <phoneticPr fontId="1"/>
  </si>
  <si>
    <t>　　　　銅被鋼棒、銅棒等又は面積が片面0.35[㎡]以上の銅板（厚さ 1.4</t>
    <phoneticPr fontId="1"/>
  </si>
  <si>
    <t>　　　　mm以上）等を使用する。</t>
    <phoneticPr fontId="1"/>
  </si>
  <si>
    <r>
      <t xml:space="preserve">　　  </t>
    </r>
    <r>
      <rPr>
        <b/>
        <sz val="8.5"/>
        <color theme="1"/>
        <rFont val="メイリオ"/>
        <family val="3"/>
        <charset val="128"/>
      </rPr>
      <t>3</t>
    </r>
    <r>
      <rPr>
        <sz val="8.5"/>
        <color theme="1"/>
        <rFont val="メイリオ"/>
        <family val="3"/>
        <charset val="128"/>
      </rPr>
      <t>. 接地極は、地下 0.5ｍ以上の深さに埋設する。</t>
    </r>
    <phoneticPr fontId="1"/>
  </si>
  <si>
    <r>
      <t xml:space="preserve">　　  </t>
    </r>
    <r>
      <rPr>
        <b/>
        <sz val="8.5"/>
        <color theme="1"/>
        <rFont val="メイリオ"/>
        <family val="3"/>
        <charset val="128"/>
      </rPr>
      <t>4</t>
    </r>
    <r>
      <rPr>
        <sz val="8.5"/>
        <color theme="1"/>
        <rFont val="メイリオ"/>
        <family val="3"/>
        <charset val="128"/>
      </rPr>
      <t>. 総合接地抵抗は、１０Ω 以下とする。 なお各引下げ導線の単独接</t>
    </r>
    <phoneticPr fontId="1"/>
  </si>
  <si>
    <r>
      <t>　　</t>
    </r>
    <r>
      <rPr>
        <b/>
        <sz val="8.5"/>
        <color theme="1"/>
        <rFont val="メイリオ"/>
        <family val="3"/>
        <charset val="128"/>
      </rPr>
      <t>5</t>
    </r>
    <r>
      <rPr>
        <sz val="8.5"/>
        <color theme="1"/>
        <rFont val="メイリオ"/>
        <family val="3"/>
        <charset val="128"/>
      </rPr>
      <t>. 接地極又は埋設地線は、なるべく 1.5ｍ以上離す。</t>
    </r>
    <phoneticPr fontId="1"/>
  </si>
  <si>
    <t>　 　　地抵抗は５０Ω以下とする。</t>
    <phoneticPr fontId="1"/>
  </si>
  <si>
    <r>
      <t>　　</t>
    </r>
    <r>
      <rPr>
        <b/>
        <sz val="8.5"/>
        <color theme="1"/>
        <rFont val="メイリオ"/>
        <family val="3"/>
        <charset val="128"/>
      </rPr>
      <t>6</t>
    </r>
    <r>
      <rPr>
        <sz val="8.5"/>
        <color theme="1"/>
        <rFont val="メイリオ"/>
        <family val="3"/>
        <charset val="128"/>
      </rPr>
      <t>. 非保護物の基礎の接地抵抗値が５Ω以下の場合、接地極を省略してもよい。</t>
    </r>
    <phoneticPr fontId="1"/>
  </si>
  <si>
    <r>
      <t>　　</t>
    </r>
    <r>
      <rPr>
        <b/>
        <sz val="8.5"/>
        <color theme="1"/>
        <rFont val="メイリオ"/>
        <family val="3"/>
        <charset val="128"/>
      </rPr>
      <t>7</t>
    </r>
    <r>
      <rPr>
        <sz val="8.5"/>
        <color theme="1"/>
        <rFont val="メイリオ"/>
        <family val="3"/>
        <charset val="128"/>
      </rPr>
      <t>. 建築物の地下部分(くい等を除く)の表面積Ａ[㎡]が、</t>
    </r>
    <phoneticPr fontId="1"/>
  </si>
  <si>
    <r>
      <t>　　</t>
    </r>
    <r>
      <rPr>
        <b/>
        <sz val="8.5"/>
        <color theme="1"/>
        <rFont val="メイリオ"/>
        <family val="3"/>
        <charset val="128"/>
      </rPr>
      <t>4</t>
    </r>
    <r>
      <rPr>
        <sz val="8.5"/>
        <color theme="1"/>
        <rFont val="メイリオ"/>
        <family val="3"/>
        <charset val="128"/>
      </rPr>
      <t>. 突針は、直径12mm以上の棒（銅、アルミ、亜鉛メッキした鉄若しく</t>
    </r>
    <phoneticPr fontId="1"/>
  </si>
  <si>
    <t>　　　 は鋼）又は同等以上の強度および性能のものとする。</t>
    <phoneticPr fontId="1"/>
  </si>
  <si>
    <t>　　　 Ａ≧0.0576×ρ2場合は、接地極を省略できる。　 ρ：大地抵抗率[Ω・ｍ]</t>
    <phoneticPr fontId="1"/>
  </si>
  <si>
    <r>
      <t>　■</t>
    </r>
    <r>
      <rPr>
        <sz val="8.5"/>
        <color theme="1"/>
        <rFont val="HGP明朝B"/>
        <family val="1"/>
        <charset val="128"/>
      </rPr>
      <t>Ｈｚ</t>
    </r>
    <r>
      <rPr>
        <sz val="8.5"/>
        <color theme="1"/>
        <rFont val="メイリオ"/>
        <family val="3"/>
        <charset val="128"/>
      </rPr>
      <t>（</t>
    </r>
    <r>
      <rPr>
        <sz val="9"/>
        <color theme="1"/>
        <rFont val="Times New Roman"/>
        <family val="1"/>
      </rPr>
      <t>frequency meter</t>
    </r>
    <r>
      <rPr>
        <sz val="8.5"/>
        <color theme="1"/>
        <rFont val="メイリオ"/>
        <family val="3"/>
        <charset val="128"/>
      </rPr>
      <t>）周波数計　　■</t>
    </r>
    <r>
      <rPr>
        <sz val="8.5"/>
        <color theme="1"/>
        <rFont val="HGP明朝B"/>
        <family val="1"/>
        <charset val="128"/>
      </rPr>
      <t>ｃｏｓφ</t>
    </r>
    <r>
      <rPr>
        <sz val="8.5"/>
        <color theme="1"/>
        <rFont val="メイリオ"/>
        <family val="3"/>
        <charset val="128"/>
      </rPr>
      <t>（</t>
    </r>
    <r>
      <rPr>
        <sz val="9"/>
        <color theme="1"/>
        <rFont val="Times New Roman"/>
        <family val="1"/>
      </rPr>
      <t>power-factor indicator</t>
    </r>
    <r>
      <rPr>
        <sz val="8.5"/>
        <color theme="1"/>
        <rFont val="メイリオ"/>
        <family val="3"/>
        <charset val="128"/>
      </rPr>
      <t>）力率計　</t>
    </r>
    <r>
      <rPr>
        <sz val="8.5"/>
        <color theme="1"/>
        <rFont val="Times New Roman"/>
        <family val="1"/>
      </rPr>
      <t xml:space="preserve">    </t>
    </r>
    <r>
      <rPr>
        <sz val="8.5"/>
        <color theme="1"/>
        <rFont val="メイリオ"/>
        <family val="3"/>
        <charset val="128"/>
      </rPr>
      <t>　■</t>
    </r>
    <r>
      <rPr>
        <sz val="8.5"/>
        <color theme="1"/>
        <rFont val="HGP明朝B"/>
        <family val="1"/>
        <charset val="128"/>
      </rPr>
      <t>ＶａｒＨ</t>
    </r>
    <r>
      <rPr>
        <sz val="8.5"/>
        <color theme="1"/>
        <rFont val="メイリオ"/>
        <family val="3"/>
        <charset val="128"/>
      </rPr>
      <t>（</t>
    </r>
    <r>
      <rPr>
        <sz val="9"/>
        <color theme="1"/>
        <rFont val="Times New Roman"/>
        <family val="1"/>
      </rPr>
      <t>reactive-power meter</t>
    </r>
    <r>
      <rPr>
        <sz val="8.5"/>
        <color theme="1"/>
        <rFont val="メイリオ"/>
        <family val="3"/>
        <charset val="128"/>
      </rPr>
      <t>）無効電力量計</t>
    </r>
    <phoneticPr fontId="1"/>
  </si>
  <si>
    <r>
      <t>　■</t>
    </r>
    <r>
      <rPr>
        <sz val="8.5"/>
        <color theme="1"/>
        <rFont val="HGP明朝B"/>
        <family val="1"/>
        <charset val="128"/>
      </rPr>
      <t>Ａ</t>
    </r>
    <r>
      <rPr>
        <sz val="8.5"/>
        <color theme="1"/>
        <rFont val="メイリオ"/>
        <family val="3"/>
        <charset val="128"/>
      </rPr>
      <t>（</t>
    </r>
    <r>
      <rPr>
        <sz val="9"/>
        <color theme="1"/>
        <rFont val="Times New Roman"/>
        <family val="1"/>
      </rPr>
      <t>ammeter</t>
    </r>
    <r>
      <rPr>
        <sz val="8.5"/>
        <color theme="1"/>
        <rFont val="メイリオ"/>
        <family val="3"/>
        <charset val="128"/>
      </rPr>
      <t>）電流計　　　</t>
    </r>
    <r>
      <rPr>
        <sz val="8.5"/>
        <color theme="1"/>
        <rFont val="Times New Roman"/>
        <family val="1"/>
      </rPr>
      <t xml:space="preserve">   </t>
    </r>
    <r>
      <rPr>
        <sz val="8.5"/>
        <color theme="1"/>
        <rFont val="メイリオ"/>
        <family val="3"/>
        <charset val="128"/>
      </rPr>
      <t>　 　■</t>
    </r>
    <r>
      <rPr>
        <sz val="8.5"/>
        <color theme="1"/>
        <rFont val="HGP明朝B"/>
        <family val="1"/>
        <charset val="128"/>
      </rPr>
      <t>Ａ</t>
    </r>
    <r>
      <rPr>
        <sz val="8.5"/>
        <color theme="1"/>
        <rFont val="メイリオ"/>
        <family val="3"/>
        <charset val="128"/>
      </rPr>
      <t>o （</t>
    </r>
    <r>
      <rPr>
        <sz val="9"/>
        <color theme="1"/>
        <rFont val="Times New Roman"/>
        <family val="1"/>
      </rPr>
      <t>zero-phase ammeter</t>
    </r>
    <r>
      <rPr>
        <sz val="8.5"/>
        <color theme="1"/>
        <rFont val="メイリオ"/>
        <family val="3"/>
        <charset val="128"/>
      </rPr>
      <t>）零相電流計</t>
    </r>
    <r>
      <rPr>
        <sz val="8.5"/>
        <color theme="1"/>
        <rFont val="Times New Roman"/>
        <family val="1"/>
      </rPr>
      <t xml:space="preserve">        </t>
    </r>
    <r>
      <rPr>
        <sz val="8.5"/>
        <color theme="1"/>
        <rFont val="メイリオ"/>
        <family val="3"/>
        <charset val="128"/>
      </rPr>
      <t>■</t>
    </r>
    <r>
      <rPr>
        <sz val="8.5"/>
        <color theme="1"/>
        <rFont val="HGP明朝B"/>
        <family val="1"/>
        <charset val="128"/>
      </rPr>
      <t>Ｗ</t>
    </r>
    <r>
      <rPr>
        <sz val="8.5"/>
        <color theme="1"/>
        <rFont val="メイリオ"/>
        <family val="3"/>
        <charset val="128"/>
      </rPr>
      <t>（</t>
    </r>
    <r>
      <rPr>
        <sz val="9"/>
        <color theme="1"/>
        <rFont val="Times New Roman"/>
        <family val="1"/>
      </rPr>
      <t>wattmeter</t>
    </r>
    <r>
      <rPr>
        <sz val="8.5"/>
        <color theme="1"/>
        <rFont val="メイリオ"/>
        <family val="3"/>
        <charset val="128"/>
      </rPr>
      <t>）電　力　計</t>
    </r>
    <phoneticPr fontId="1"/>
  </si>
  <si>
    <t xml:space="preserve">  </t>
    <phoneticPr fontId="1"/>
  </si>
  <si>
    <r>
      <t>　■</t>
    </r>
    <r>
      <rPr>
        <sz val="8.5"/>
        <color theme="1"/>
        <rFont val="HGP明朝B"/>
        <family val="1"/>
        <charset val="128"/>
      </rPr>
      <t>Ｖ</t>
    </r>
    <r>
      <rPr>
        <sz val="8.5"/>
        <color theme="1"/>
        <rFont val="メイリオ"/>
        <family val="3"/>
        <charset val="128"/>
      </rPr>
      <t>（</t>
    </r>
    <r>
      <rPr>
        <sz val="9"/>
        <color theme="1"/>
        <rFont val="Times New Roman"/>
        <family val="1"/>
      </rPr>
      <t>voltmeter</t>
    </r>
    <r>
      <rPr>
        <sz val="8.5"/>
        <color theme="1"/>
        <rFont val="メイリオ"/>
        <family val="3"/>
        <charset val="128"/>
      </rPr>
      <t>）電圧計　　　　　  ■</t>
    </r>
    <r>
      <rPr>
        <sz val="8.5"/>
        <color theme="1"/>
        <rFont val="HGP明朝B"/>
        <family val="1"/>
        <charset val="128"/>
      </rPr>
      <t>Ｖ</t>
    </r>
    <r>
      <rPr>
        <sz val="8.5"/>
        <color theme="1"/>
        <rFont val="メイリオ"/>
        <family val="3"/>
        <charset val="128"/>
      </rPr>
      <t>o（</t>
    </r>
    <r>
      <rPr>
        <sz val="9"/>
        <color theme="1"/>
        <rFont val="Times New Roman"/>
        <family val="1"/>
      </rPr>
      <t>zero-phase voltmeter</t>
    </r>
    <r>
      <rPr>
        <sz val="8.5"/>
        <color theme="1"/>
        <rFont val="メイリオ"/>
        <family val="3"/>
        <charset val="128"/>
      </rPr>
      <t>）零相電圧計</t>
    </r>
    <r>
      <rPr>
        <sz val="8.5"/>
        <color theme="1"/>
        <rFont val="Times New Roman"/>
        <family val="1"/>
      </rPr>
      <t xml:space="preserve">        </t>
    </r>
    <r>
      <rPr>
        <sz val="8.5"/>
        <color theme="1"/>
        <rFont val="メイリオ"/>
        <family val="3"/>
        <charset val="128"/>
      </rPr>
      <t>■</t>
    </r>
    <r>
      <rPr>
        <sz val="8.5"/>
        <color theme="1"/>
        <rFont val="HGP明朝B"/>
        <family val="1"/>
        <charset val="128"/>
      </rPr>
      <t>ＷＨ</t>
    </r>
    <r>
      <rPr>
        <sz val="8.5"/>
        <color theme="1"/>
        <rFont val="メイリオ"/>
        <family val="3"/>
        <charset val="128"/>
      </rPr>
      <t>（</t>
    </r>
    <r>
      <rPr>
        <sz val="9"/>
        <color theme="1"/>
        <rFont val="Times New Roman"/>
        <family val="1"/>
      </rPr>
      <t>watthour meter</t>
    </r>
    <r>
      <rPr>
        <sz val="8.5"/>
        <color theme="1"/>
        <rFont val="メイリオ"/>
        <family val="3"/>
        <charset val="128"/>
      </rPr>
      <t>）電 力 量 計</t>
    </r>
    <phoneticPr fontId="1"/>
  </si>
  <si>
    <t>35-受雷部</t>
    <rPh sb="3" eb="4">
      <t>ウケ</t>
    </rPh>
    <rPh sb="4" eb="5">
      <t>カミナリ</t>
    </rPh>
    <rPh sb="5" eb="6">
      <t>ブ</t>
    </rPh>
    <phoneticPr fontId="70"/>
  </si>
  <si>
    <t>35-避雷導線</t>
    <rPh sb="3" eb="4">
      <t>サ</t>
    </rPh>
    <rPh sb="4" eb="5">
      <t>カミナリ</t>
    </rPh>
    <rPh sb="5" eb="7">
      <t>ドウセン</t>
    </rPh>
    <phoneticPr fontId="70"/>
  </si>
  <si>
    <t xml:space="preserve"> 8-電気方式</t>
    <rPh sb="3" eb="5">
      <t>デンキ</t>
    </rPh>
    <rPh sb="5" eb="7">
      <t>ホウシキ</t>
    </rPh>
    <phoneticPr fontId="70"/>
  </si>
  <si>
    <t xml:space="preserve"> 6･7-保護協調</t>
    <rPh sb="5" eb="7">
      <t>ホゴ</t>
    </rPh>
    <rPh sb="7" eb="9">
      <t>キョウチョウ</t>
    </rPh>
    <phoneticPr fontId="70"/>
  </si>
</sst>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30" x14ac:knownFonts="1">
    <font>
      <sz val="11"/>
      <color theme="1"/>
      <name val="ＭＳ Ｐゴシック"/>
      <family val="2"/>
      <charset val="128"/>
      <scheme val="minor"/>
    </font>
    <font>
      <sz val="6"/>
      <name val="ＭＳ Ｐゴシック"/>
      <family val="2"/>
      <charset val="128"/>
      <scheme val="minor"/>
    </font>
    <font>
      <sz val="8.5"/>
      <color theme="1"/>
      <name val="HG明朝B"/>
      <family val="1"/>
      <charset val="128"/>
    </font>
    <font>
      <sz val="8.5"/>
      <color theme="1"/>
      <name val="HGP明朝B"/>
      <family val="1"/>
      <charset val="128"/>
    </font>
    <font>
      <sz val="8.5"/>
      <color theme="1"/>
      <name val="Meiryo UI"/>
      <family val="3"/>
      <charset val="128"/>
    </font>
    <font>
      <sz val="8.5"/>
      <color theme="1"/>
      <name val="メイリオ"/>
      <family val="3"/>
      <charset val="128"/>
    </font>
    <font>
      <sz val="10"/>
      <color theme="1"/>
      <name val="HG明朝B"/>
      <family val="1"/>
      <charset val="128"/>
    </font>
    <font>
      <sz val="11"/>
      <color theme="1"/>
      <name val="HG明朝B"/>
      <family val="1"/>
      <charset val="128"/>
    </font>
    <font>
      <sz val="12"/>
      <color theme="1"/>
      <name val="HG明朝B"/>
      <family val="1"/>
      <charset val="128"/>
    </font>
    <font>
      <sz val="9"/>
      <color theme="1"/>
      <name val="メイリオ"/>
      <family val="3"/>
      <charset val="128"/>
    </font>
    <font>
      <sz val="9"/>
      <color theme="1"/>
      <name val="Times New Roman"/>
      <family val="1"/>
    </font>
    <font>
      <sz val="11"/>
      <color theme="1"/>
      <name val="HGP明朝B"/>
      <family val="1"/>
      <charset val="128"/>
    </font>
    <font>
      <sz val="10"/>
      <color theme="1"/>
      <name val="Meiryo UI"/>
      <family val="3"/>
      <charset val="128"/>
    </font>
    <font>
      <u/>
      <sz val="11"/>
      <color theme="10"/>
      <name val="ＭＳ Ｐゴシック"/>
      <family val="2"/>
      <charset val="128"/>
      <scheme val="minor"/>
    </font>
    <font>
      <b/>
      <u/>
      <sz val="9"/>
      <color theme="1"/>
      <name val="Times New Roman"/>
      <family val="1"/>
    </font>
    <font>
      <b/>
      <u/>
      <sz val="9"/>
      <color theme="10"/>
      <name val="Times New Roman"/>
      <family val="1"/>
    </font>
    <font>
      <b/>
      <u/>
      <sz val="9"/>
      <color theme="10"/>
      <name val="ＭＳ Ｐゴシック"/>
      <family val="2"/>
      <charset val="128"/>
      <scheme val="minor"/>
    </font>
    <font>
      <b/>
      <sz val="11"/>
      <name val="ＭＳ ゴシック"/>
      <family val="3"/>
      <charset val="128"/>
    </font>
    <font>
      <sz val="10"/>
      <color theme="1"/>
      <name val="メイリオ"/>
      <family val="3"/>
      <charset val="128"/>
    </font>
    <font>
      <b/>
      <sz val="11"/>
      <color rgb="FFFF0000"/>
      <name val="ＭＳ ゴシック"/>
      <family val="3"/>
      <charset val="128"/>
    </font>
    <font>
      <sz val="10"/>
      <color rgb="FFFF0000"/>
      <name val="HG明朝B"/>
      <family val="1"/>
      <charset val="128"/>
    </font>
    <font>
      <sz val="10"/>
      <color rgb="FF0000CC"/>
      <name val="Meiryo UI"/>
      <family val="3"/>
      <charset val="128"/>
    </font>
    <font>
      <sz val="10"/>
      <name val="HG明朝B"/>
      <family val="1"/>
      <charset val="128"/>
    </font>
    <font>
      <sz val="10"/>
      <color rgb="FF0000CC"/>
      <name val="HG明朝B"/>
      <family val="1"/>
      <charset val="128"/>
    </font>
    <font>
      <sz val="8.5"/>
      <color rgb="FF0000CC"/>
      <name val="メイリオ"/>
      <family val="3"/>
      <charset val="128"/>
    </font>
    <font>
      <sz val="10"/>
      <color rgb="FF0000CC"/>
      <name val="Times New Roman"/>
      <family val="1"/>
    </font>
    <font>
      <sz val="10"/>
      <color rgb="FF0000CC"/>
      <name val="メイリオ"/>
      <family val="3"/>
      <charset val="128"/>
    </font>
    <font>
      <sz val="12"/>
      <color theme="1"/>
      <name val="HGS明朝B"/>
      <family val="1"/>
      <charset val="128"/>
    </font>
    <font>
      <sz val="11"/>
      <color rgb="FFFF0000"/>
      <name val="HG明朝B"/>
      <family val="1"/>
      <charset val="128"/>
    </font>
    <font>
      <sz val="10"/>
      <color rgb="FFFF0000"/>
      <name val="Meiryo UI"/>
      <family val="3"/>
      <charset val="128"/>
    </font>
    <font>
      <b/>
      <sz val="8.5"/>
      <color theme="1"/>
      <name val="HGP明朝B"/>
      <family val="1"/>
      <charset val="128"/>
    </font>
    <font>
      <b/>
      <sz val="8.5"/>
      <color theme="1"/>
      <name val="メイリオ"/>
      <family val="3"/>
      <charset val="128"/>
    </font>
    <font>
      <sz val="6"/>
      <color theme="1"/>
      <name val="メイリオ"/>
      <family val="3"/>
      <charset val="128"/>
    </font>
    <font>
      <sz val="8.5"/>
      <color rgb="FFFF0000"/>
      <name val="メイリオ"/>
      <family val="3"/>
      <charset val="128"/>
    </font>
    <font>
      <sz val="10"/>
      <color theme="1"/>
      <name val="HGP明朝B"/>
      <family val="1"/>
      <charset val="128"/>
    </font>
    <font>
      <sz val="16"/>
      <color theme="0"/>
      <name val="ＭＳ Ｐゴシック"/>
      <family val="2"/>
      <charset val="128"/>
      <scheme val="minor"/>
    </font>
    <font>
      <sz val="16"/>
      <color theme="0"/>
      <name val="ＭＳ Ｐゴシック"/>
      <family val="3"/>
      <charset val="128"/>
      <scheme val="minor"/>
    </font>
    <font>
      <b/>
      <sz val="11"/>
      <color theme="0"/>
      <name val="HG明朝B"/>
      <family val="1"/>
      <charset val="128"/>
    </font>
    <font>
      <sz val="18"/>
      <color theme="1"/>
      <name val="Times New Roman"/>
      <family val="1"/>
    </font>
    <font>
      <sz val="18"/>
      <color theme="1"/>
      <name val="ＭＳ Ｐ明朝"/>
      <family val="1"/>
      <charset val="128"/>
    </font>
    <font>
      <b/>
      <sz val="18"/>
      <color theme="1"/>
      <name val="ＭＳ Ｐ明朝"/>
      <family val="1"/>
      <charset val="128"/>
    </font>
    <font>
      <sz val="14"/>
      <color theme="1"/>
      <name val="HGP明朝E"/>
      <family val="1"/>
      <charset val="128"/>
    </font>
    <font>
      <sz val="16"/>
      <color theme="0"/>
      <name val="メイリオ"/>
      <family val="3"/>
      <charset val="128"/>
    </font>
    <font>
      <sz val="11"/>
      <color rgb="FFFF0000"/>
      <name val="HGP明朝B"/>
      <family val="1"/>
      <charset val="128"/>
    </font>
    <font>
      <sz val="10"/>
      <color rgb="FFFF0000"/>
      <name val="HGP明朝B"/>
      <family val="1"/>
      <charset val="128"/>
    </font>
    <font>
      <sz val="8.5"/>
      <color theme="1"/>
      <name val="Times New Roman"/>
      <family val="1"/>
    </font>
    <font>
      <sz val="9"/>
      <color theme="1"/>
      <name val="Meiryo UI"/>
      <family val="3"/>
      <charset val="128"/>
    </font>
    <font>
      <sz val="8"/>
      <color theme="1"/>
      <name val="メイリオ"/>
      <family val="3"/>
      <charset val="128"/>
    </font>
    <font>
      <sz val="9"/>
      <color theme="1"/>
      <name val="ＭＳ ゴシック"/>
      <family val="3"/>
      <charset val="128"/>
    </font>
    <font>
      <b/>
      <sz val="14"/>
      <color theme="0"/>
      <name val="ＭＳ Ｐゴシック"/>
      <family val="3"/>
      <charset val="128"/>
      <scheme val="minor"/>
    </font>
    <font>
      <sz val="14"/>
      <color rgb="FF000066"/>
      <name val="HGP明朝E"/>
      <family val="1"/>
      <charset val="128"/>
    </font>
    <font>
      <sz val="16"/>
      <color rgb="FF000066"/>
      <name val="HG明朝B"/>
      <family val="1"/>
      <charset val="128"/>
    </font>
    <font>
      <sz val="9"/>
      <color rgb="FF000066"/>
      <name val="メイリオ"/>
      <family val="3"/>
      <charset val="128"/>
    </font>
    <font>
      <sz val="14"/>
      <color rgb="FF000066"/>
      <name val="HGP明朝B"/>
      <family val="1"/>
      <charset val="128"/>
    </font>
    <font>
      <sz val="8.5"/>
      <color rgb="FF000066"/>
      <name val="メイリオ"/>
      <family val="3"/>
      <charset val="128"/>
    </font>
    <font>
      <sz val="8.5"/>
      <color rgb="FF000066"/>
      <name val="HGP明朝E"/>
      <family val="1"/>
      <charset val="128"/>
    </font>
    <font>
      <b/>
      <sz val="8"/>
      <color theme="1"/>
      <name val="Times New Roman"/>
      <family val="1"/>
    </font>
    <font>
      <b/>
      <sz val="8"/>
      <color theme="1"/>
      <name val="ＭＳ Ｐ明朝"/>
      <family val="1"/>
      <charset val="128"/>
    </font>
    <font>
      <b/>
      <i/>
      <sz val="8"/>
      <color theme="1"/>
      <name val="Times New Roman"/>
      <family val="1"/>
    </font>
    <font>
      <sz val="8.5"/>
      <color theme="1"/>
      <name val="HGS明朝B"/>
      <family val="1"/>
      <charset val="128"/>
    </font>
    <font>
      <sz val="8.5"/>
      <color theme="1"/>
      <name val="HGS明朝E"/>
      <family val="1"/>
      <charset val="128"/>
    </font>
    <font>
      <b/>
      <sz val="6"/>
      <color theme="1"/>
      <name val="メイリオ"/>
      <family val="3"/>
      <charset val="128"/>
    </font>
    <font>
      <b/>
      <sz val="8.5"/>
      <color theme="1"/>
      <name val="HGS明朝B"/>
      <family val="1"/>
      <charset val="128"/>
    </font>
    <font>
      <vertAlign val="subscript"/>
      <sz val="9"/>
      <color theme="1"/>
      <name val="HGP明朝B"/>
      <family val="1"/>
      <charset val="128"/>
    </font>
    <font>
      <sz val="4"/>
      <color theme="1"/>
      <name val="メイリオ"/>
      <family val="3"/>
      <charset val="128"/>
    </font>
    <font>
      <sz val="1"/>
      <color theme="1"/>
      <name val="メイリオ"/>
      <family val="3"/>
      <charset val="128"/>
    </font>
    <font>
      <b/>
      <sz val="9"/>
      <color theme="1"/>
      <name val="Times New Roman"/>
      <family val="1"/>
    </font>
    <font>
      <sz val="16"/>
      <color rgb="FF000066"/>
      <name val="HGP明朝B"/>
      <family val="1"/>
      <charset val="128"/>
    </font>
    <font>
      <sz val="10"/>
      <name val="ＭＳ 明朝"/>
      <family val="1"/>
      <charset val="128"/>
    </font>
    <font>
      <b/>
      <sz val="18"/>
      <name val="HGP明朝E"/>
      <family val="1"/>
      <charset val="128"/>
    </font>
    <font>
      <sz val="6"/>
      <name val="ＭＳ 明朝"/>
      <family val="1"/>
      <charset val="128"/>
    </font>
    <font>
      <sz val="10"/>
      <name val="ＭＳ Ｐ明朝"/>
      <family val="1"/>
      <charset val="128"/>
    </font>
    <font>
      <b/>
      <sz val="10"/>
      <name val="ＭＳ Ｐゴシック"/>
      <family val="3"/>
      <charset val="128"/>
    </font>
    <font>
      <b/>
      <sz val="10"/>
      <name val="ＭＳ 明朝"/>
      <family val="1"/>
      <charset val="128"/>
    </font>
    <font>
      <b/>
      <sz val="9"/>
      <color indexed="53"/>
      <name val="ＭＳ Ｐゴシック"/>
      <family val="3"/>
      <charset val="128"/>
    </font>
    <font>
      <sz val="9"/>
      <name val="ＭＳ 明朝"/>
      <family val="1"/>
      <charset val="128"/>
    </font>
    <font>
      <u/>
      <sz val="10"/>
      <color indexed="12"/>
      <name val="ＭＳ 明朝"/>
      <family val="1"/>
      <charset val="128"/>
    </font>
    <font>
      <u/>
      <sz val="10"/>
      <color indexed="12"/>
      <name val="ＭＳ Ｐ明朝"/>
      <family val="1"/>
      <charset val="128"/>
    </font>
    <font>
      <b/>
      <sz val="8"/>
      <color indexed="53"/>
      <name val="ＭＳ Ｐゴシック"/>
      <family val="3"/>
      <charset val="128"/>
    </font>
    <font>
      <sz val="9"/>
      <name val="ＭＳ Ｐゴシック"/>
      <family val="3"/>
      <charset val="128"/>
    </font>
    <font>
      <sz val="9"/>
      <name val="ＭＳ Ｐ明朝"/>
      <family val="1"/>
      <charset val="128"/>
    </font>
    <font>
      <sz val="10"/>
      <name val="HGS明朝E"/>
      <family val="1"/>
      <charset val="128"/>
    </font>
    <font>
      <b/>
      <sz val="9"/>
      <color indexed="53"/>
      <name val="ＭＳ Ｐ明朝"/>
      <family val="1"/>
      <charset val="128"/>
    </font>
    <font>
      <sz val="10"/>
      <name val="HG明朝E"/>
      <family val="1"/>
      <charset val="128"/>
    </font>
    <font>
      <sz val="10"/>
      <name val="MS UI Gothic"/>
      <family val="3"/>
      <charset val="128"/>
    </font>
    <font>
      <sz val="9"/>
      <name val="HGP創英角ﾎﾟｯﾌﾟ体"/>
      <family val="3"/>
      <charset val="128"/>
    </font>
    <font>
      <sz val="9"/>
      <name val="HGP明朝B"/>
      <family val="1"/>
      <charset val="128"/>
    </font>
    <font>
      <sz val="10"/>
      <name val="HGP明朝B"/>
      <family val="1"/>
      <charset val="128"/>
    </font>
    <font>
      <sz val="10"/>
      <color indexed="8"/>
      <name val="HGP明朝B"/>
      <family val="1"/>
      <charset val="128"/>
    </font>
    <font>
      <b/>
      <sz val="8.5"/>
      <color rgb="FF000066"/>
      <name val="HGP明朝B"/>
      <family val="1"/>
      <charset val="128"/>
    </font>
    <font>
      <b/>
      <sz val="6"/>
      <color theme="1"/>
      <name val="HGP明朝B"/>
      <family val="1"/>
      <charset val="128"/>
    </font>
    <font>
      <b/>
      <sz val="2"/>
      <color theme="1"/>
      <name val="HGP明朝B"/>
      <family val="1"/>
      <charset val="128"/>
    </font>
    <font>
      <sz val="2"/>
      <color theme="1"/>
      <name val="メイリオ"/>
      <family val="3"/>
      <charset val="128"/>
    </font>
    <font>
      <b/>
      <sz val="8.5"/>
      <color theme="1"/>
      <name val="Times New Roman"/>
      <family val="1"/>
    </font>
    <font>
      <sz val="6"/>
      <color theme="1"/>
      <name val="HG明朝B"/>
      <family val="1"/>
      <charset val="128"/>
    </font>
    <font>
      <sz val="2"/>
      <color theme="1"/>
      <name val="HG明朝B"/>
      <family val="1"/>
      <charset val="128"/>
    </font>
    <font>
      <sz val="6"/>
      <color theme="1"/>
      <name val="HGS明朝E"/>
      <family val="1"/>
      <charset val="128"/>
    </font>
    <font>
      <sz val="4"/>
      <color theme="1"/>
      <name val="HGS明朝E"/>
      <family val="1"/>
      <charset val="128"/>
    </font>
    <font>
      <sz val="2"/>
      <color theme="1"/>
      <name val="HGS明朝E"/>
      <family val="1"/>
      <charset val="128"/>
    </font>
    <font>
      <sz val="8.5"/>
      <color rgb="FFFF6600"/>
      <name val="メイリオ"/>
      <family val="3"/>
      <charset val="128"/>
    </font>
    <font>
      <sz val="8.5"/>
      <color rgb="FFFF9933"/>
      <name val="メイリオ"/>
      <family val="3"/>
      <charset val="128"/>
    </font>
    <font>
      <sz val="8.5"/>
      <color rgb="FFFFCC66"/>
      <name val="メイリオ"/>
      <family val="3"/>
      <charset val="128"/>
    </font>
    <font>
      <sz val="8.5"/>
      <color theme="0"/>
      <name val="メイリオ"/>
      <family val="3"/>
      <charset val="128"/>
    </font>
    <font>
      <sz val="8.5"/>
      <color rgb="FFFFCC00"/>
      <name val="メイリオ"/>
      <family val="3"/>
      <charset val="128"/>
    </font>
    <font>
      <sz val="8.5"/>
      <color rgb="FF33CC33"/>
      <name val="メイリオ"/>
      <family val="3"/>
      <charset val="128"/>
    </font>
    <font>
      <sz val="8.5"/>
      <color rgb="FF99FF66"/>
      <name val="メイリオ"/>
      <family val="3"/>
      <charset val="128"/>
    </font>
    <font>
      <sz val="8.5"/>
      <color rgb="FF66FF66"/>
      <name val="メイリオ"/>
      <family val="3"/>
      <charset val="128"/>
    </font>
    <font>
      <sz val="8.5"/>
      <color rgb="FFCCFF66"/>
      <name val="メイリオ"/>
      <family val="3"/>
      <charset val="128"/>
    </font>
    <font>
      <sz val="8.5"/>
      <color rgb="FFFFFF66"/>
      <name val="メイリオ"/>
      <family val="3"/>
      <charset val="128"/>
    </font>
    <font>
      <sz val="8.5"/>
      <color rgb="FFFFFF00"/>
      <name val="メイリオ"/>
      <family val="3"/>
      <charset val="128"/>
    </font>
    <font>
      <sz val="8.5"/>
      <color rgb="FF00FF00"/>
      <name val="メイリオ"/>
      <family val="3"/>
      <charset val="128"/>
    </font>
    <font>
      <sz val="8.5"/>
      <color rgb="FF00FF99"/>
      <name val="メイリオ"/>
      <family val="3"/>
      <charset val="128"/>
    </font>
    <font>
      <sz val="8.5"/>
      <color rgb="FF99FFCC"/>
      <name val="メイリオ"/>
      <family val="3"/>
      <charset val="128"/>
    </font>
    <font>
      <sz val="8.5"/>
      <color rgb="FF66FFFF"/>
      <name val="メイリオ"/>
      <family val="3"/>
      <charset val="128"/>
    </font>
    <font>
      <sz val="8.5"/>
      <color rgb="FF66CCFF"/>
      <name val="メイリオ"/>
      <family val="3"/>
      <charset val="128"/>
    </font>
    <font>
      <sz val="8.5"/>
      <color rgb="FF99CCFF"/>
      <name val="メイリオ"/>
      <family val="3"/>
      <charset val="128"/>
    </font>
    <font>
      <sz val="8.5"/>
      <color rgb="FF6699FF"/>
      <name val="メイリオ"/>
      <family val="3"/>
      <charset val="128"/>
    </font>
    <font>
      <sz val="8.5"/>
      <color rgb="FF6666FF"/>
      <name val="メイリオ"/>
      <family val="3"/>
      <charset val="128"/>
    </font>
    <font>
      <sz val="8.5"/>
      <color rgb="FF3366FF"/>
      <name val="メイリオ"/>
      <family val="3"/>
      <charset val="128"/>
    </font>
    <font>
      <sz val="8.5"/>
      <color rgb="FF3333CC"/>
      <name val="メイリオ"/>
      <family val="3"/>
      <charset val="128"/>
    </font>
    <font>
      <sz val="8.5"/>
      <color rgb="FF6600FF"/>
      <name val="メイリオ"/>
      <family val="3"/>
      <charset val="128"/>
    </font>
    <font>
      <sz val="9"/>
      <color theme="1"/>
      <name val="HGP明朝B"/>
      <family val="1"/>
      <charset val="128"/>
    </font>
    <font>
      <sz val="9"/>
      <color theme="1"/>
      <name val="ＭＳ Ｐ明朝"/>
      <family val="1"/>
      <charset val="128"/>
    </font>
    <font>
      <b/>
      <sz val="8.5"/>
      <color rgb="FF6600FF"/>
      <name val="HGP明朝B"/>
      <family val="1"/>
      <charset val="128"/>
    </font>
    <font>
      <b/>
      <sz val="8.5"/>
      <color theme="1"/>
      <name val="HG明朝B"/>
      <family val="1"/>
      <charset val="128"/>
    </font>
    <font>
      <b/>
      <sz val="8.5"/>
      <color theme="1"/>
      <name val="Meiryo UI"/>
      <family val="3"/>
      <charset val="128"/>
    </font>
    <font>
      <b/>
      <sz val="16"/>
      <color theme="0"/>
      <name val="ＭＳ Ｐゴシック"/>
      <family val="3"/>
      <charset val="128"/>
      <scheme val="minor"/>
    </font>
    <font>
      <sz val="10"/>
      <color indexed="12"/>
      <name val="HGP明朝B"/>
      <family val="1"/>
      <charset val="128"/>
    </font>
    <font>
      <u/>
      <sz val="10"/>
      <name val="HGP明朝B"/>
      <family val="1"/>
      <charset val="128"/>
    </font>
    <font>
      <sz val="9"/>
      <color indexed="12"/>
      <name val="HGP明朝B"/>
      <family val="1"/>
      <charset val="128"/>
    </font>
  </fonts>
  <fills count="14">
    <fill>
      <patternFill patternType="none"/>
    </fill>
    <fill>
      <patternFill patternType="gray125"/>
    </fill>
    <fill>
      <patternFill patternType="solid">
        <fgColor theme="0"/>
        <bgColor indexed="64"/>
      </patternFill>
    </fill>
    <fill>
      <patternFill patternType="solid">
        <fgColor rgb="FF0000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indexed="55"/>
        <bgColor indexed="64"/>
      </patternFill>
    </fill>
    <fill>
      <patternFill patternType="solid">
        <fgColor indexed="9"/>
        <bgColor indexed="64"/>
      </patternFill>
    </fill>
    <fill>
      <patternFill patternType="mediumGray">
        <fgColor indexed="22"/>
        <bgColor indexed="9"/>
      </patternFill>
    </fill>
    <fill>
      <patternFill patternType="solid">
        <fgColor indexed="31"/>
        <bgColor indexed="31"/>
      </patternFill>
    </fill>
    <fill>
      <patternFill patternType="mediumGray">
        <fgColor indexed="31"/>
        <bgColor indexed="9"/>
      </patternFill>
    </fill>
    <fill>
      <patternFill patternType="solid">
        <fgColor indexed="9"/>
        <bgColor indexed="31"/>
      </patternFill>
    </fill>
    <fill>
      <patternFill patternType="solid">
        <fgColor theme="1"/>
        <bgColor indexed="64"/>
      </patternFill>
    </fill>
    <fill>
      <patternFill patternType="solid">
        <fgColor rgb="FF3333CC"/>
        <bgColor indexed="64"/>
      </patternFill>
    </fill>
  </fills>
  <borders count="80">
    <border>
      <left/>
      <right/>
      <top/>
      <bottom/>
      <diagonal/>
    </border>
    <border>
      <left/>
      <right/>
      <top style="hair">
        <color auto="1"/>
      </top>
      <bottom/>
      <diagonal/>
    </border>
    <border>
      <left/>
      <right/>
      <top/>
      <bottom style="hair">
        <color auto="1"/>
      </bottom>
      <diagonal/>
    </border>
    <border>
      <left style="thin">
        <color auto="1"/>
      </left>
      <right/>
      <top style="hair">
        <color auto="1"/>
      </top>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right style="thin">
        <color auto="1"/>
      </right>
      <top style="hair">
        <color auto="1"/>
      </top>
      <bottom/>
      <diagonal/>
    </border>
    <border>
      <left/>
      <right/>
      <top/>
      <bottom style="thin">
        <color auto="1"/>
      </bottom>
      <diagonal/>
    </border>
    <border>
      <left style="thin">
        <color auto="1"/>
      </left>
      <right style="thin">
        <color auto="1"/>
      </right>
      <top style="thin">
        <color auto="1"/>
      </top>
      <bottom/>
      <diagonal/>
    </border>
    <border>
      <left/>
      <right/>
      <top style="thin">
        <color auto="1"/>
      </top>
      <bottom style="thin">
        <color rgb="FF0000CC"/>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indexed="64"/>
      </bottom>
      <diagonal/>
    </border>
    <border>
      <left style="thin">
        <color auto="1"/>
      </left>
      <right style="thin">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hair">
        <color indexed="64"/>
      </right>
      <top/>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hair">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thin">
        <color rgb="FF0000CC"/>
      </bottom>
      <diagonal/>
    </border>
    <border>
      <left style="thin">
        <color auto="1"/>
      </left>
      <right/>
      <top style="thin">
        <color rgb="FF0000FF"/>
      </top>
      <bottom/>
      <diagonal/>
    </border>
    <border>
      <left/>
      <right/>
      <top style="thin">
        <color rgb="FF0000FF"/>
      </top>
      <bottom/>
      <diagonal/>
    </border>
    <border>
      <left style="thin">
        <color auto="1"/>
      </left>
      <right/>
      <top/>
      <bottom style="thin">
        <color rgb="FF0000FF"/>
      </bottom>
      <diagonal/>
    </border>
    <border>
      <left/>
      <right/>
      <top/>
      <bottom style="thin">
        <color rgb="FF0000FF"/>
      </bottom>
      <diagonal/>
    </border>
    <border>
      <left/>
      <right style="thin">
        <color auto="1"/>
      </right>
      <top style="thin">
        <color rgb="FF0000FF"/>
      </top>
      <bottom/>
      <diagonal/>
    </border>
    <border>
      <left/>
      <right style="thin">
        <color auto="1"/>
      </right>
      <top/>
      <bottom style="thin">
        <color rgb="FF0000FF"/>
      </bottom>
      <diagonal/>
    </border>
    <border>
      <left style="thin">
        <color auto="1"/>
      </left>
      <right/>
      <top/>
      <bottom style="thin">
        <color rgb="FF3333CC"/>
      </bottom>
      <diagonal/>
    </border>
    <border>
      <left/>
      <right/>
      <top/>
      <bottom style="thin">
        <color rgb="FF3333CC"/>
      </bottom>
      <diagonal/>
    </border>
    <border>
      <left/>
      <right style="thin">
        <color auto="1"/>
      </right>
      <top/>
      <bottom style="thin">
        <color rgb="FF3333CC"/>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thin">
        <color rgb="FF3333CC"/>
      </top>
      <bottom style="hair">
        <color auto="1"/>
      </bottom>
      <diagonal/>
    </border>
    <border>
      <left/>
      <right/>
      <top style="thin">
        <color rgb="FF3333CC"/>
      </top>
      <bottom style="hair">
        <color indexed="64"/>
      </bottom>
      <diagonal/>
    </border>
    <border>
      <left/>
      <right style="thin">
        <color auto="1"/>
      </right>
      <top style="thin">
        <color rgb="FF3333CC"/>
      </top>
      <bottom style="hair">
        <color auto="1"/>
      </bottom>
      <diagonal/>
    </border>
    <border>
      <left style="thin">
        <color auto="1"/>
      </left>
      <right/>
      <top style="hair">
        <color auto="1"/>
      </top>
      <bottom style="thin">
        <color rgb="FF3333CC"/>
      </bottom>
      <diagonal/>
    </border>
    <border>
      <left/>
      <right/>
      <top style="hair">
        <color auto="1"/>
      </top>
      <bottom style="thin">
        <color rgb="FF3333CC"/>
      </bottom>
      <diagonal/>
    </border>
    <border>
      <left/>
      <right style="thin">
        <color auto="1"/>
      </right>
      <top style="hair">
        <color auto="1"/>
      </top>
      <bottom style="thin">
        <color rgb="FF3333CC"/>
      </bottom>
      <diagonal/>
    </border>
  </borders>
  <cellStyleXfs count="4">
    <xf numFmtId="0" fontId="0" fillId="0" borderId="0">
      <alignment vertical="center"/>
    </xf>
    <xf numFmtId="0" fontId="13" fillId="0" borderId="0" applyNumberFormat="0" applyFill="0" applyBorder="0" applyAlignment="0" applyProtection="0">
      <alignment vertical="center"/>
    </xf>
    <xf numFmtId="0" fontId="68" fillId="0" borderId="0">
      <alignment vertical="center"/>
    </xf>
    <xf numFmtId="0" fontId="76" fillId="0" borderId="0" applyNumberFormat="0" applyFill="0" applyBorder="0" applyAlignment="0" applyProtection="0">
      <alignment vertical="top"/>
      <protection locked="0"/>
    </xf>
  </cellStyleXfs>
  <cellXfs count="312">
    <xf numFmtId="0" fontId="0" fillId="0" borderId="0" xfId="0">
      <alignment vertical="center"/>
    </xf>
    <xf numFmtId="0" fontId="18" fillId="2" borderId="13" xfId="0" applyFont="1" applyFill="1" applyBorder="1" applyAlignment="1">
      <alignment vertical="center"/>
    </xf>
    <xf numFmtId="0" fontId="18" fillId="2" borderId="19" xfId="0" applyFont="1" applyFill="1" applyBorder="1" applyAlignment="1">
      <alignment horizontal="center" vertical="center"/>
    </xf>
    <xf numFmtId="0" fontId="18" fillId="2" borderId="19" xfId="0" applyFont="1" applyFill="1" applyBorder="1" applyAlignment="1">
      <alignment vertical="center"/>
    </xf>
    <xf numFmtId="0" fontId="6" fillId="2" borderId="19" xfId="0" applyFont="1" applyFill="1" applyBorder="1" applyAlignment="1">
      <alignment vertical="center"/>
    </xf>
    <xf numFmtId="0" fontId="20" fillId="2" borderId="11" xfId="0" applyFont="1" applyFill="1" applyBorder="1" applyAlignment="1">
      <alignment vertical="center"/>
    </xf>
    <xf numFmtId="0" fontId="7" fillId="2" borderId="11" xfId="0" applyFont="1" applyFill="1" applyBorder="1" applyAlignment="1">
      <alignment vertical="center" shrinkToFit="1"/>
    </xf>
    <xf numFmtId="0" fontId="7" fillId="2" borderId="12" xfId="0" applyFont="1" applyFill="1" applyBorder="1" applyAlignment="1">
      <alignment vertical="center" shrinkToFit="1"/>
    </xf>
    <xf numFmtId="0" fontId="8" fillId="2" borderId="12" xfId="0" applyFont="1" applyFill="1" applyBorder="1" applyAlignment="1">
      <alignment vertical="center"/>
    </xf>
    <xf numFmtId="0" fontId="27" fillId="2" borderId="12" xfId="0" applyFont="1" applyFill="1" applyBorder="1" applyAlignment="1">
      <alignment vertical="center"/>
    </xf>
    <xf numFmtId="0" fontId="27" fillId="2" borderId="13" xfId="0" applyFont="1" applyFill="1" applyBorder="1" applyAlignment="1">
      <alignment vertical="center"/>
    </xf>
    <xf numFmtId="0" fontId="7" fillId="2" borderId="9" xfId="0" applyFont="1" applyFill="1" applyBorder="1" applyAlignment="1">
      <alignment vertical="center" shrinkToFit="1"/>
    </xf>
    <xf numFmtId="0" fontId="7" fillId="2" borderId="0" xfId="0" applyFont="1" applyFill="1" applyBorder="1" applyAlignment="1">
      <alignment vertical="center" shrinkToFit="1"/>
    </xf>
    <xf numFmtId="0" fontId="5" fillId="2" borderId="0" xfId="0" applyFont="1" applyFill="1" applyBorder="1" applyAlignment="1">
      <alignment shrinkToFit="1"/>
    </xf>
    <xf numFmtId="0" fontId="5" fillId="2" borderId="10" xfId="0" applyFont="1" applyFill="1" applyBorder="1" applyAlignment="1">
      <alignment shrinkToFit="1"/>
    </xf>
    <xf numFmtId="0" fontId="9" fillId="2" borderId="0" xfId="0" applyFont="1" applyFill="1" applyBorder="1" applyAlignment="1">
      <alignment vertical="center" shrinkToFit="1"/>
    </xf>
    <xf numFmtId="0" fontId="7" fillId="2" borderId="21" xfId="0" applyFont="1" applyFill="1" applyBorder="1" applyAlignment="1">
      <alignment vertical="center" shrinkToFit="1"/>
    </xf>
    <xf numFmtId="0" fontId="7" fillId="2" borderId="17" xfId="0" applyFont="1" applyFill="1" applyBorder="1" applyAlignment="1">
      <alignment vertical="center" shrinkToFit="1"/>
    </xf>
    <xf numFmtId="0" fontId="9" fillId="2" borderId="17" xfId="0" applyFont="1" applyFill="1" applyBorder="1" applyAlignment="1">
      <alignment vertical="center" shrinkToFit="1"/>
    </xf>
    <xf numFmtId="0" fontId="5" fillId="2" borderId="17" xfId="0" applyFont="1" applyFill="1" applyBorder="1" applyAlignment="1">
      <alignment shrinkToFit="1"/>
    </xf>
    <xf numFmtId="0" fontId="8" fillId="2" borderId="0" xfId="0" applyFont="1" applyFill="1" applyBorder="1" applyAlignment="1">
      <alignment vertical="center"/>
    </xf>
    <xf numFmtId="0" fontId="27" fillId="2" borderId="0" xfId="0" applyFont="1" applyFill="1" applyBorder="1" applyAlignment="1">
      <alignment vertical="center"/>
    </xf>
    <xf numFmtId="0" fontId="27" fillId="2" borderId="10" xfId="0" applyFont="1" applyFill="1" applyBorder="1" applyAlignment="1">
      <alignment vertical="center"/>
    </xf>
    <xf numFmtId="0" fontId="38" fillId="2" borderId="0" xfId="0" applyFont="1" applyFill="1" applyBorder="1" applyAlignment="1">
      <alignment vertical="center"/>
    </xf>
    <xf numFmtId="0" fontId="42" fillId="2" borderId="0" xfId="0" applyFont="1" applyFill="1" applyBorder="1" applyAlignment="1">
      <alignment shrinkToFit="1"/>
    </xf>
    <xf numFmtId="0" fontId="5" fillId="2" borderId="11" xfId="0" applyFont="1" applyFill="1" applyBorder="1" applyAlignment="1">
      <alignment shrinkToFit="1"/>
    </xf>
    <xf numFmtId="0" fontId="5" fillId="2" borderId="12" xfId="0" applyFont="1" applyFill="1" applyBorder="1" applyAlignment="1">
      <alignment shrinkToFit="1"/>
    </xf>
    <xf numFmtId="0" fontId="5" fillId="2" borderId="9" xfId="0" applyFont="1" applyFill="1" applyBorder="1" applyAlignment="1">
      <alignment shrinkToFit="1"/>
    </xf>
    <xf numFmtId="0" fontId="5" fillId="2" borderId="21" xfId="0" applyFont="1" applyFill="1" applyBorder="1" applyAlignment="1">
      <alignment shrinkToFit="1"/>
    </xf>
    <xf numFmtId="0" fontId="52" fillId="2" borderId="0" xfId="0" applyFont="1" applyFill="1" applyBorder="1" applyAlignment="1">
      <alignment vertical="center" shrinkToFit="1"/>
    </xf>
    <xf numFmtId="0" fontId="54" fillId="2" borderId="0" xfId="0" applyFont="1" applyFill="1" applyBorder="1" applyAlignment="1">
      <alignment shrinkToFit="1"/>
    </xf>
    <xf numFmtId="0" fontId="55" fillId="2" borderId="0" xfId="0" applyFont="1" applyFill="1" applyBorder="1" applyAlignment="1">
      <alignment shrinkToFit="1"/>
    </xf>
    <xf numFmtId="0" fontId="68" fillId="6" borderId="0" xfId="2" applyFill="1" applyProtection="1">
      <alignment vertical="center"/>
      <protection hidden="1"/>
    </xf>
    <xf numFmtId="0" fontId="68" fillId="7" borderId="28" xfId="2" applyFill="1" applyBorder="1" applyProtection="1">
      <alignment vertical="center"/>
      <protection hidden="1"/>
    </xf>
    <xf numFmtId="0" fontId="69" fillId="7" borderId="29" xfId="2" applyFont="1" applyFill="1" applyBorder="1" applyProtection="1">
      <alignment vertical="center"/>
      <protection hidden="1"/>
    </xf>
    <xf numFmtId="0" fontId="68" fillId="7" borderId="29" xfId="2" applyFill="1" applyBorder="1" applyProtection="1">
      <alignment vertical="center"/>
      <protection hidden="1"/>
    </xf>
    <xf numFmtId="0" fontId="70" fillId="7" borderId="29" xfId="2" applyFont="1" applyFill="1" applyBorder="1" applyAlignment="1" applyProtection="1">
      <alignment horizontal="right" vertical="top" wrapText="1"/>
      <protection hidden="1"/>
    </xf>
    <xf numFmtId="0" fontId="68" fillId="7" borderId="30" xfId="2" applyFill="1" applyBorder="1" applyProtection="1">
      <alignment vertical="center"/>
      <protection hidden="1"/>
    </xf>
    <xf numFmtId="0" fontId="68" fillId="6" borderId="0" xfId="2" applyFill="1" applyBorder="1" applyProtection="1">
      <alignment vertical="center"/>
      <protection hidden="1"/>
    </xf>
    <xf numFmtId="0" fontId="71" fillId="6" borderId="0" xfId="2" applyFont="1" applyFill="1" applyBorder="1" applyProtection="1">
      <alignment vertical="center"/>
      <protection hidden="1"/>
    </xf>
    <xf numFmtId="49" fontId="73" fillId="8" borderId="20" xfId="2" applyNumberFormat="1" applyFont="1" applyFill="1" applyBorder="1" applyAlignment="1" applyProtection="1">
      <alignment horizontal="center" vertical="center"/>
      <protection hidden="1"/>
    </xf>
    <xf numFmtId="0" fontId="73" fillId="8" borderId="17" xfId="2" applyFont="1" applyFill="1" applyBorder="1" applyProtection="1">
      <alignment vertical="center"/>
      <protection hidden="1"/>
    </xf>
    <xf numFmtId="0" fontId="73" fillId="8" borderId="17" xfId="2" applyFont="1" applyFill="1" applyBorder="1" applyAlignment="1" applyProtection="1">
      <alignment horizontal="center" vertical="center"/>
      <protection hidden="1"/>
    </xf>
    <xf numFmtId="0" fontId="74" fillId="8" borderId="33" xfId="2" applyFont="1" applyFill="1" applyBorder="1" applyAlignment="1" applyProtection="1">
      <alignment horizontal="right" vertical="center"/>
      <protection hidden="1"/>
    </xf>
    <xf numFmtId="0" fontId="75" fillId="6" borderId="0" xfId="2" applyFont="1" applyFill="1" applyBorder="1" applyAlignment="1" applyProtection="1">
      <alignment horizontal="center" vertical="center" shrinkToFit="1"/>
      <protection hidden="1"/>
    </xf>
    <xf numFmtId="0" fontId="77" fillId="6" borderId="0" xfId="3" applyFont="1" applyFill="1" applyBorder="1" applyAlignment="1" applyProtection="1">
      <alignment horizontal="center" vertical="center"/>
      <protection hidden="1"/>
    </xf>
    <xf numFmtId="0" fontId="75" fillId="6" borderId="23" xfId="2" applyFont="1" applyFill="1" applyBorder="1" applyAlignment="1" applyProtection="1">
      <alignment vertical="center" shrinkToFit="1"/>
      <protection hidden="1"/>
    </xf>
    <xf numFmtId="0" fontId="68" fillId="6" borderId="0" xfId="2" applyFill="1" applyAlignment="1" applyProtection="1">
      <alignment vertical="center" shrinkToFit="1"/>
      <protection hidden="1"/>
    </xf>
    <xf numFmtId="0" fontId="68" fillId="7" borderId="34" xfId="2" applyFill="1" applyBorder="1" applyProtection="1">
      <alignment vertical="center"/>
      <protection hidden="1"/>
    </xf>
    <xf numFmtId="0" fontId="68" fillId="7" borderId="0" xfId="2" applyFill="1" applyBorder="1" applyAlignment="1" applyProtection="1">
      <alignment vertical="center" shrinkToFit="1"/>
      <protection hidden="1"/>
    </xf>
    <xf numFmtId="176" fontId="78" fillId="7" borderId="18" xfId="2" applyNumberFormat="1" applyFont="1" applyFill="1" applyBorder="1" applyAlignment="1" applyProtection="1">
      <alignment horizontal="center"/>
      <protection hidden="1"/>
    </xf>
    <xf numFmtId="0" fontId="79" fillId="7" borderId="0" xfId="2" applyFont="1" applyFill="1" applyBorder="1" applyProtection="1">
      <alignment vertical="center"/>
      <protection hidden="1"/>
    </xf>
    <xf numFmtId="0" fontId="80" fillId="7" borderId="0" xfId="2" applyFont="1" applyFill="1" applyBorder="1" applyProtection="1">
      <alignment vertical="center"/>
      <protection hidden="1"/>
    </xf>
    <xf numFmtId="0" fontId="68" fillId="7" borderId="36" xfId="2" applyFill="1" applyBorder="1" applyProtection="1">
      <alignment vertical="center"/>
      <protection hidden="1"/>
    </xf>
    <xf numFmtId="0" fontId="76" fillId="6" borderId="0" xfId="3" applyFill="1" applyBorder="1" applyAlignment="1" applyProtection="1">
      <alignment horizontal="center" vertical="center"/>
      <protection hidden="1"/>
    </xf>
    <xf numFmtId="0" fontId="68" fillId="7" borderId="37" xfId="2" applyFill="1" applyBorder="1" applyProtection="1">
      <alignment vertical="center"/>
      <protection hidden="1"/>
    </xf>
    <xf numFmtId="0" fontId="81" fillId="7" borderId="38" xfId="2" applyFont="1" applyFill="1" applyBorder="1" applyAlignment="1" applyProtection="1">
      <alignment vertical="center" shrinkToFit="1"/>
      <protection hidden="1"/>
    </xf>
    <xf numFmtId="0" fontId="73" fillId="9" borderId="39" xfId="2" applyFont="1" applyFill="1" applyBorder="1" applyAlignment="1" applyProtection="1">
      <alignment horizontal="center" vertical="center" shrinkToFit="1"/>
      <protection hidden="1"/>
    </xf>
    <xf numFmtId="0" fontId="79" fillId="10" borderId="38" xfId="2" applyFont="1" applyFill="1" applyBorder="1" applyAlignment="1" applyProtection="1">
      <protection hidden="1"/>
    </xf>
    <xf numFmtId="0" fontId="80" fillId="10" borderId="38" xfId="2" applyFont="1" applyFill="1" applyBorder="1" applyAlignment="1" applyProtection="1">
      <protection hidden="1"/>
    </xf>
    <xf numFmtId="0" fontId="80" fillId="11" borderId="38" xfId="2" applyFont="1" applyFill="1" applyBorder="1" applyAlignment="1" applyProtection="1">
      <protection hidden="1"/>
    </xf>
    <xf numFmtId="0" fontId="68" fillId="11" borderId="41" xfId="2" applyFill="1" applyBorder="1" applyProtection="1">
      <alignment vertical="center"/>
      <protection hidden="1"/>
    </xf>
    <xf numFmtId="0" fontId="68" fillId="7" borderId="42" xfId="2" applyFill="1" applyBorder="1" applyProtection="1">
      <alignment vertical="center"/>
      <protection hidden="1"/>
    </xf>
    <xf numFmtId="0" fontId="79" fillId="7" borderId="2" xfId="2" applyFont="1" applyFill="1" applyBorder="1" applyAlignment="1" applyProtection="1">
      <alignment horizontal="left" vertical="center" shrinkToFit="1"/>
      <protection hidden="1"/>
    </xf>
    <xf numFmtId="0" fontId="80" fillId="7" borderId="43" xfId="2" applyNumberFormat="1" applyFont="1" applyFill="1" applyBorder="1" applyAlignment="1" applyProtection="1">
      <alignment horizontal="center" shrinkToFit="1"/>
      <protection hidden="1"/>
    </xf>
    <xf numFmtId="0" fontId="79" fillId="10" borderId="2" xfId="2" applyFont="1" applyFill="1" applyBorder="1" applyAlignment="1" applyProtection="1">
      <protection hidden="1"/>
    </xf>
    <xf numFmtId="0" fontId="80" fillId="10" borderId="2" xfId="2" applyFont="1" applyFill="1" applyBorder="1" applyAlignment="1" applyProtection="1">
      <protection hidden="1"/>
    </xf>
    <xf numFmtId="0" fontId="80" fillId="11" borderId="2" xfId="2" applyFont="1" applyFill="1" applyBorder="1" applyAlignment="1" applyProtection="1">
      <protection hidden="1"/>
    </xf>
    <xf numFmtId="0" fontId="82" fillId="11" borderId="46" xfId="2" applyNumberFormat="1" applyFont="1" applyFill="1" applyBorder="1" applyAlignment="1" applyProtection="1">
      <alignment horizontal="right" vertical="center"/>
      <protection hidden="1"/>
    </xf>
    <xf numFmtId="0" fontId="68" fillId="7" borderId="47" xfId="2" applyFill="1" applyBorder="1" applyProtection="1">
      <alignment vertical="center"/>
      <protection hidden="1"/>
    </xf>
    <xf numFmtId="0" fontId="68" fillId="7" borderId="1" xfId="2" applyFill="1" applyBorder="1" applyAlignment="1" applyProtection="1">
      <alignment vertical="center" shrinkToFit="1"/>
      <protection hidden="1"/>
    </xf>
    <xf numFmtId="176" fontId="78" fillId="7" borderId="48" xfId="2" applyNumberFormat="1" applyFont="1" applyFill="1" applyBorder="1" applyAlignment="1" applyProtection="1">
      <alignment horizontal="center"/>
      <protection hidden="1"/>
    </xf>
    <xf numFmtId="0" fontId="79" fillId="7" borderId="1" xfId="2" applyFont="1" applyFill="1" applyBorder="1" applyAlignment="1" applyProtection="1">
      <protection hidden="1"/>
    </xf>
    <xf numFmtId="0" fontId="68" fillId="7" borderId="50" xfId="2" applyFill="1" applyBorder="1" applyProtection="1">
      <alignment vertical="center"/>
      <protection hidden="1"/>
    </xf>
    <xf numFmtId="0" fontId="83" fillId="7" borderId="38" xfId="2" applyFont="1" applyFill="1" applyBorder="1" applyAlignment="1" applyProtection="1">
      <alignment vertical="center" shrinkToFit="1"/>
      <protection hidden="1"/>
    </xf>
    <xf numFmtId="0" fontId="68" fillId="7" borderId="45" xfId="2" applyFill="1" applyBorder="1" applyAlignment="1" applyProtection="1">
      <alignment vertical="center" shrinkToFit="1"/>
      <protection hidden="1"/>
    </xf>
    <xf numFmtId="0" fontId="73" fillId="7" borderId="43" xfId="2" applyFont="1" applyFill="1" applyBorder="1" applyAlignment="1" applyProtection="1">
      <alignment horizontal="center" shrinkToFit="1"/>
      <protection hidden="1"/>
    </xf>
    <xf numFmtId="0" fontId="68" fillId="11" borderId="46" xfId="2" applyFill="1" applyBorder="1" applyProtection="1">
      <alignment vertical="center"/>
      <protection hidden="1"/>
    </xf>
    <xf numFmtId="0" fontId="73" fillId="7" borderId="27" xfId="2" applyFont="1" applyFill="1" applyBorder="1" applyAlignment="1" applyProtection="1">
      <alignment horizontal="center" shrinkToFit="1"/>
      <protection hidden="1"/>
    </xf>
    <xf numFmtId="0" fontId="68" fillId="6" borderId="0" xfId="2" applyFill="1" applyBorder="1" applyAlignment="1" applyProtection="1">
      <alignment vertical="center" shrinkToFit="1"/>
      <protection hidden="1"/>
    </xf>
    <xf numFmtId="0" fontId="71" fillId="6" borderId="0" xfId="2" applyFont="1" applyFill="1" applyBorder="1" applyAlignment="1" applyProtection="1">
      <alignment horizontal="center" vertical="center"/>
      <protection hidden="1"/>
    </xf>
    <xf numFmtId="0" fontId="75" fillId="6" borderId="0" xfId="2" applyFont="1" applyFill="1" applyBorder="1" applyAlignment="1" applyProtection="1">
      <alignment vertical="center" shrinkToFit="1"/>
      <protection hidden="1"/>
    </xf>
    <xf numFmtId="176" fontId="78" fillId="7" borderId="8" xfId="2" applyNumberFormat="1" applyFont="1" applyFill="1" applyBorder="1" applyAlignment="1" applyProtection="1">
      <alignment horizontal="center"/>
      <protection hidden="1"/>
    </xf>
    <xf numFmtId="0" fontId="73" fillId="7" borderId="43" xfId="2" applyFont="1" applyFill="1" applyBorder="1" applyAlignment="1" applyProtection="1">
      <alignment horizontal="center"/>
      <protection hidden="1"/>
    </xf>
    <xf numFmtId="0" fontId="84" fillId="6" borderId="0" xfId="2" applyFont="1" applyFill="1" applyBorder="1" applyProtection="1">
      <alignment vertical="center"/>
      <protection hidden="1"/>
    </xf>
    <xf numFmtId="0" fontId="73" fillId="7" borderId="27" xfId="2" applyFont="1" applyFill="1" applyBorder="1" applyAlignment="1" applyProtection="1">
      <alignment horizontal="center"/>
      <protection hidden="1"/>
    </xf>
    <xf numFmtId="0" fontId="73" fillId="7" borderId="43" xfId="2" applyFont="1" applyFill="1" applyBorder="1" applyAlignment="1" applyProtection="1">
      <protection hidden="1"/>
    </xf>
    <xf numFmtId="0" fontId="68" fillId="7" borderId="52" xfId="2" applyFill="1" applyBorder="1" applyProtection="1">
      <alignment vertical="center"/>
      <protection hidden="1"/>
    </xf>
    <xf numFmtId="0" fontId="68" fillId="7" borderId="53" xfId="2" applyFill="1" applyBorder="1" applyAlignment="1" applyProtection="1">
      <alignment vertical="center" shrinkToFit="1"/>
      <protection hidden="1"/>
    </xf>
    <xf numFmtId="0" fontId="73" fillId="7" borderId="54" xfId="2" applyFont="1" applyFill="1" applyBorder="1" applyAlignment="1" applyProtection="1">
      <protection hidden="1"/>
    </xf>
    <xf numFmtId="0" fontId="68" fillId="7" borderId="56" xfId="2" applyFill="1" applyBorder="1" applyProtection="1">
      <alignment vertical="center"/>
      <protection hidden="1"/>
    </xf>
    <xf numFmtId="0" fontId="68" fillId="7" borderId="57" xfId="2" applyFill="1" applyBorder="1" applyProtection="1">
      <alignment vertical="center"/>
      <protection hidden="1"/>
    </xf>
    <xf numFmtId="0" fontId="68" fillId="7" borderId="58" xfId="2" applyFill="1" applyBorder="1" applyProtection="1">
      <alignment vertical="center"/>
      <protection hidden="1"/>
    </xf>
    <xf numFmtId="0" fontId="68" fillId="7" borderId="59" xfId="2" applyFill="1" applyBorder="1" applyProtection="1">
      <alignment vertical="center"/>
      <protection hidden="1"/>
    </xf>
    <xf numFmtId="0" fontId="85" fillId="7" borderId="60" xfId="2" applyFont="1" applyFill="1" applyBorder="1" applyAlignment="1" applyProtection="1">
      <alignment horizontal="centerContinuous" vertical="center"/>
      <protection hidden="1"/>
    </xf>
    <xf numFmtId="0" fontId="68" fillId="7" borderId="61" xfId="2" applyFill="1" applyBorder="1" applyProtection="1">
      <alignment vertical="center"/>
      <protection hidden="1"/>
    </xf>
    <xf numFmtId="0" fontId="87" fillId="7" borderId="58" xfId="2" applyFont="1" applyFill="1" applyBorder="1" applyAlignment="1" applyProtection="1">
      <alignment horizontal="centerContinuous" vertical="center"/>
      <protection hidden="1"/>
    </xf>
    <xf numFmtId="0" fontId="88" fillId="7" borderId="0" xfId="2" applyFont="1" applyFill="1" applyBorder="1" applyAlignment="1" applyProtection="1">
      <alignment horizontal="centerContinuous"/>
      <protection hidden="1"/>
    </xf>
    <xf numFmtId="0" fontId="60" fillId="2" borderId="0" xfId="0" applyFont="1" applyFill="1" applyBorder="1" applyAlignment="1">
      <alignment shrinkToFit="1"/>
    </xf>
    <xf numFmtId="0" fontId="60" fillId="2" borderId="10" xfId="0" applyFont="1" applyFill="1" applyBorder="1" applyAlignment="1">
      <alignment shrinkToFit="1"/>
    </xf>
    <xf numFmtId="0" fontId="60" fillId="2" borderId="9" xfId="0" applyFont="1" applyFill="1" applyBorder="1" applyAlignment="1"/>
    <xf numFmtId="0" fontId="60" fillId="2" borderId="12" xfId="0" applyFont="1" applyFill="1" applyBorder="1" applyAlignment="1">
      <alignment shrinkToFit="1"/>
    </xf>
    <xf numFmtId="0" fontId="60" fillId="2" borderId="13" xfId="0" applyFont="1" applyFill="1" applyBorder="1" applyAlignment="1">
      <alignment shrinkToFit="1"/>
    </xf>
    <xf numFmtId="0" fontId="60" fillId="2" borderId="62" xfId="0" applyFont="1" applyFill="1" applyBorder="1" applyAlignment="1"/>
    <xf numFmtId="0" fontId="60" fillId="2" borderId="19" xfId="0" applyFont="1" applyFill="1" applyBorder="1" applyAlignment="1">
      <alignment shrinkToFit="1"/>
    </xf>
    <xf numFmtId="0" fontId="60" fillId="2" borderId="63" xfId="0" applyFont="1" applyFill="1" applyBorder="1" applyAlignment="1"/>
    <xf numFmtId="0" fontId="60" fillId="2" borderId="64" xfId="0" applyFont="1" applyFill="1" applyBorder="1" applyAlignment="1">
      <alignment shrinkToFit="1"/>
    </xf>
    <xf numFmtId="0" fontId="60" fillId="2" borderId="65" xfId="0" applyFont="1" applyFill="1" applyBorder="1" applyAlignment="1"/>
    <xf numFmtId="0" fontId="60" fillId="2" borderId="66" xfId="0" applyFont="1" applyFill="1" applyBorder="1" applyAlignment="1">
      <alignment shrinkToFit="1"/>
    </xf>
    <xf numFmtId="0" fontId="60" fillId="2" borderId="67" xfId="0" applyFont="1" applyFill="1" applyBorder="1" applyAlignment="1">
      <alignment shrinkToFit="1"/>
    </xf>
    <xf numFmtId="0" fontId="60" fillId="2" borderId="68" xfId="0" applyFont="1" applyFill="1" applyBorder="1" applyAlignment="1">
      <alignment shrinkToFit="1"/>
    </xf>
    <xf numFmtId="0" fontId="127" fillId="11" borderId="45" xfId="2" applyFont="1" applyFill="1" applyBorder="1" applyAlignment="1" applyProtection="1">
      <alignment horizontal="right"/>
      <protection hidden="1"/>
    </xf>
    <xf numFmtId="0" fontId="127" fillId="11" borderId="38" xfId="2" applyFont="1" applyFill="1" applyBorder="1" applyAlignment="1" applyProtection="1">
      <alignment horizontal="right"/>
      <protection hidden="1"/>
    </xf>
    <xf numFmtId="0" fontId="127" fillId="7" borderId="1" xfId="2" applyFont="1" applyFill="1" applyBorder="1" applyAlignment="1" applyProtection="1">
      <protection hidden="1"/>
    </xf>
    <xf numFmtId="0" fontId="127" fillId="7" borderId="1" xfId="2" applyFont="1" applyFill="1" applyBorder="1" applyAlignment="1" applyProtection="1">
      <alignment horizontal="right"/>
      <protection hidden="1"/>
    </xf>
    <xf numFmtId="0" fontId="127" fillId="7" borderId="0" xfId="2" applyFont="1" applyFill="1" applyAlignment="1" applyProtection="1">
      <protection hidden="1"/>
    </xf>
    <xf numFmtId="0" fontId="127" fillId="11" borderId="38" xfId="2" applyFont="1" applyFill="1" applyBorder="1" applyAlignment="1" applyProtection="1">
      <protection hidden="1"/>
    </xf>
    <xf numFmtId="0" fontId="127" fillId="11" borderId="45" xfId="2" applyFont="1" applyFill="1" applyBorder="1" applyAlignment="1" applyProtection="1">
      <protection hidden="1"/>
    </xf>
    <xf numFmtId="0" fontId="127" fillId="7" borderId="53" xfId="2" applyFont="1" applyFill="1" applyBorder="1" applyAlignment="1" applyProtection="1">
      <protection hidden="1"/>
    </xf>
    <xf numFmtId="0" fontId="5" fillId="2" borderId="21" xfId="0" applyFont="1" applyFill="1" applyBorder="1" applyAlignment="1">
      <alignment vertical="center" shrinkToFit="1"/>
    </xf>
    <xf numFmtId="0" fontId="5" fillId="2" borderId="17" xfId="0" applyFont="1" applyFill="1" applyBorder="1" applyAlignment="1">
      <alignment vertical="center" shrinkToFit="1"/>
    </xf>
    <xf numFmtId="0" fontId="5" fillId="2" borderId="22" xfId="0" applyFont="1" applyFill="1" applyBorder="1" applyAlignment="1">
      <alignment vertical="center" shrinkToFit="1"/>
    </xf>
    <xf numFmtId="0" fontId="127" fillId="8" borderId="17" xfId="2" applyFont="1" applyFill="1" applyBorder="1" applyAlignment="1" applyProtection="1">
      <alignment horizontal="right" vertical="center"/>
      <protection hidden="1"/>
    </xf>
    <xf numFmtId="0" fontId="86" fillId="10" borderId="45" xfId="2" applyFont="1" applyFill="1" applyBorder="1" applyAlignment="1" applyProtection="1">
      <protection hidden="1"/>
    </xf>
    <xf numFmtId="0" fontId="86" fillId="10" borderId="38" xfId="2" applyFont="1" applyFill="1" applyBorder="1" applyAlignment="1" applyProtection="1">
      <protection hidden="1"/>
    </xf>
    <xf numFmtId="0" fontId="87" fillId="10" borderId="38" xfId="2" applyFont="1" applyFill="1" applyBorder="1" applyAlignment="1" applyProtection="1">
      <protection hidden="1"/>
    </xf>
    <xf numFmtId="0" fontId="87" fillId="11" borderId="38" xfId="2" applyFont="1" applyFill="1" applyBorder="1" applyAlignment="1" applyProtection="1">
      <protection hidden="1"/>
    </xf>
    <xf numFmtId="0" fontId="87" fillId="11" borderId="40" xfId="2" applyFont="1" applyFill="1" applyBorder="1" applyAlignment="1" applyProtection="1">
      <protection hidden="1"/>
    </xf>
    <xf numFmtId="0" fontId="87" fillId="10" borderId="45" xfId="2" applyFont="1" applyFill="1" applyBorder="1" applyAlignment="1" applyProtection="1">
      <protection hidden="1"/>
    </xf>
    <xf numFmtId="0" fontId="87" fillId="11" borderId="45" xfId="2" applyFont="1" applyFill="1" applyBorder="1" applyAlignment="1" applyProtection="1">
      <protection hidden="1"/>
    </xf>
    <xf numFmtId="0" fontId="87" fillId="11" borderId="51" xfId="2" applyFont="1" applyFill="1" applyBorder="1" applyAlignment="1" applyProtection="1">
      <protection hidden="1"/>
    </xf>
    <xf numFmtId="0" fontId="86" fillId="7" borderId="1" xfId="2" applyFont="1" applyFill="1" applyBorder="1" applyAlignment="1" applyProtection="1">
      <protection hidden="1"/>
    </xf>
    <xf numFmtId="0" fontId="87" fillId="7" borderId="1" xfId="2" applyFont="1" applyFill="1" applyBorder="1" applyAlignment="1" applyProtection="1">
      <protection hidden="1"/>
    </xf>
    <xf numFmtId="0" fontId="87" fillId="7" borderId="49" xfId="2" applyFont="1" applyFill="1" applyBorder="1" applyAlignment="1" applyProtection="1">
      <protection hidden="1"/>
    </xf>
    <xf numFmtId="0" fontId="128" fillId="7" borderId="49" xfId="3" applyFont="1" applyFill="1" applyBorder="1" applyAlignment="1" applyProtection="1">
      <protection hidden="1"/>
    </xf>
    <xf numFmtId="0" fontId="86" fillId="7" borderId="53" xfId="2" applyFont="1" applyFill="1" applyBorder="1" applyAlignment="1" applyProtection="1">
      <protection hidden="1"/>
    </xf>
    <xf numFmtId="0" fontId="87" fillId="7" borderId="53" xfId="2" applyFont="1" applyFill="1" applyBorder="1" applyAlignment="1" applyProtection="1">
      <protection hidden="1"/>
    </xf>
    <xf numFmtId="0" fontId="87" fillId="7" borderId="55" xfId="2" applyFont="1" applyFill="1" applyBorder="1" applyAlignment="1" applyProtection="1">
      <protection hidden="1"/>
    </xf>
    <xf numFmtId="0" fontId="86" fillId="7" borderId="35" xfId="2" applyFont="1" applyFill="1" applyBorder="1" applyAlignment="1" applyProtection="1">
      <alignment horizontal="centerContinuous" vertical="center"/>
      <protection hidden="1"/>
    </xf>
    <xf numFmtId="0" fontId="86" fillId="7" borderId="0" xfId="2" applyFont="1" applyFill="1" applyBorder="1" applyProtection="1">
      <alignment vertical="center"/>
      <protection hidden="1"/>
    </xf>
    <xf numFmtId="0" fontId="129" fillId="7" borderId="0" xfId="2" applyFont="1" applyFill="1" applyBorder="1" applyProtection="1">
      <alignment vertical="center"/>
      <protection hidden="1"/>
    </xf>
    <xf numFmtId="0" fontId="86" fillId="11" borderId="40" xfId="2" applyFont="1" applyFill="1" applyBorder="1" applyAlignment="1" applyProtection="1">
      <protection hidden="1"/>
    </xf>
    <xf numFmtId="0" fontId="86" fillId="11" borderId="38" xfId="2" applyFont="1" applyFill="1" applyBorder="1" applyAlignment="1" applyProtection="1">
      <protection hidden="1"/>
    </xf>
    <xf numFmtId="0" fontId="86" fillId="11" borderId="44" xfId="2" applyFont="1" applyFill="1" applyBorder="1" applyAlignment="1" applyProtection="1">
      <protection hidden="1"/>
    </xf>
    <xf numFmtId="0" fontId="86" fillId="11" borderId="2" xfId="2" applyFont="1" applyFill="1" applyBorder="1" applyAlignment="1" applyProtection="1">
      <protection hidden="1"/>
    </xf>
    <xf numFmtId="0" fontId="86" fillId="11" borderId="45" xfId="2" applyFont="1" applyFill="1" applyBorder="1" applyAlignment="1" applyProtection="1">
      <protection hidden="1"/>
    </xf>
    <xf numFmtId="0" fontId="72" fillId="8" borderId="31" xfId="2" applyFont="1" applyFill="1" applyBorder="1" applyAlignment="1" applyProtection="1">
      <alignment horizontal="center" vertical="center"/>
      <protection hidden="1"/>
    </xf>
    <xf numFmtId="0" fontId="72" fillId="8" borderId="17" xfId="2" applyFont="1" applyFill="1" applyBorder="1" applyAlignment="1" applyProtection="1">
      <alignment horizontal="center" vertical="center"/>
      <protection hidden="1"/>
    </xf>
    <xf numFmtId="0" fontId="73" fillId="8" borderId="17" xfId="2" applyFont="1" applyFill="1" applyBorder="1" applyAlignment="1" applyProtection="1">
      <alignment horizontal="center" vertical="center"/>
      <protection hidden="1"/>
    </xf>
    <xf numFmtId="0" fontId="73" fillId="8" borderId="32" xfId="2" applyFont="1" applyFill="1" applyBorder="1" applyAlignment="1" applyProtection="1">
      <alignment horizontal="center" vertical="center"/>
      <protection hidden="1"/>
    </xf>
    <xf numFmtId="0" fontId="38" fillId="2" borderId="0" xfId="0" applyFont="1" applyFill="1" applyBorder="1" applyAlignment="1">
      <alignment horizontal="center" vertical="center"/>
    </xf>
    <xf numFmtId="0" fontId="56" fillId="2" borderId="17" xfId="0" applyFont="1" applyFill="1" applyBorder="1" applyAlignment="1">
      <alignment horizontal="center" shrinkToFit="1"/>
    </xf>
    <xf numFmtId="0" fontId="56" fillId="2" borderId="22" xfId="0" applyFont="1" applyFill="1" applyBorder="1" applyAlignment="1">
      <alignment horizontal="center" shrinkToFit="1"/>
    </xf>
    <xf numFmtId="0" fontId="126" fillId="13" borderId="24" xfId="0" applyFont="1" applyFill="1" applyBorder="1" applyAlignment="1">
      <alignment horizontal="center" vertical="center"/>
    </xf>
    <xf numFmtId="0" fontId="126" fillId="13" borderId="25" xfId="0" applyFont="1" applyFill="1" applyBorder="1" applyAlignment="1">
      <alignment horizontal="center" vertical="center"/>
    </xf>
    <xf numFmtId="0" fontId="49" fillId="3" borderId="24" xfId="1" applyFont="1" applyFill="1" applyBorder="1" applyAlignment="1">
      <alignment horizontal="center" vertical="center" shrinkToFit="1"/>
    </xf>
    <xf numFmtId="0" fontId="49" fillId="3" borderId="25" xfId="1" applyFont="1" applyFill="1" applyBorder="1" applyAlignment="1">
      <alignment horizontal="center" vertical="center" shrinkToFit="1"/>
    </xf>
    <xf numFmtId="49" fontId="53" fillId="5" borderId="23" xfId="0" applyNumberFormat="1" applyFont="1" applyFill="1" applyBorder="1" applyAlignment="1">
      <alignment horizontal="center" vertical="center" shrinkToFit="1"/>
    </xf>
    <xf numFmtId="0" fontId="51" fillId="5" borderId="24" xfId="0" applyFont="1" applyFill="1" applyBorder="1" applyAlignment="1">
      <alignment horizontal="left" vertical="center" shrinkToFit="1"/>
    </xf>
    <xf numFmtId="0" fontId="51" fillId="5" borderId="26" xfId="0" applyFont="1" applyFill="1" applyBorder="1" applyAlignment="1">
      <alignment horizontal="left" vertical="center" shrinkToFit="1"/>
    </xf>
    <xf numFmtId="0" fontId="51" fillId="5" borderId="25" xfId="0" applyFont="1" applyFill="1" applyBorder="1" applyAlignment="1">
      <alignment horizontal="left" vertical="center" shrinkToFit="1"/>
    </xf>
    <xf numFmtId="0" fontId="52" fillId="5" borderId="24" xfId="0" applyFont="1" applyFill="1" applyBorder="1" applyAlignment="1">
      <alignment horizontal="center" vertical="top" shrinkToFit="1"/>
    </xf>
    <xf numFmtId="0" fontId="52" fillId="5" borderId="26" xfId="0" applyFont="1" applyFill="1" applyBorder="1" applyAlignment="1">
      <alignment horizontal="center" vertical="top" shrinkToFit="1"/>
    </xf>
    <xf numFmtId="0" fontId="52" fillId="5" borderId="25" xfId="0" applyFont="1" applyFill="1" applyBorder="1" applyAlignment="1">
      <alignment horizontal="center" vertical="top" shrinkToFit="1"/>
    </xf>
    <xf numFmtId="0" fontId="126" fillId="13" borderId="24" xfId="1" applyFont="1" applyFill="1" applyBorder="1" applyAlignment="1">
      <alignment horizontal="center" vertical="center" shrinkToFit="1"/>
    </xf>
    <xf numFmtId="0" fontId="126" fillId="13" borderId="25" xfId="1" applyFont="1" applyFill="1" applyBorder="1" applyAlignment="1">
      <alignment horizontal="center" vertical="center" shrinkToFit="1"/>
    </xf>
    <xf numFmtId="49" fontId="50" fillId="5" borderId="23" xfId="0" applyNumberFormat="1" applyFont="1" applyFill="1" applyBorder="1" applyAlignment="1">
      <alignment horizontal="center" vertical="center" shrinkToFit="1"/>
    </xf>
    <xf numFmtId="0" fontId="35" fillId="3" borderId="24" xfId="1" applyFont="1" applyFill="1" applyBorder="1" applyAlignment="1">
      <alignment horizontal="center" vertical="center" shrinkToFit="1"/>
    </xf>
    <xf numFmtId="0" fontId="35" fillId="3" borderId="25" xfId="1" applyFont="1" applyFill="1" applyBorder="1" applyAlignment="1">
      <alignment horizontal="center" vertical="center" shrinkToFit="1"/>
    </xf>
    <xf numFmtId="0" fontId="36" fillId="3" borderId="25" xfId="1" applyFont="1" applyFill="1" applyBorder="1" applyAlignment="1">
      <alignment horizontal="center" vertical="center" shrinkToFit="1"/>
    </xf>
    <xf numFmtId="0" fontId="7" fillId="2" borderId="0" xfId="0" applyFont="1" applyFill="1" applyBorder="1" applyAlignment="1">
      <alignment horizontal="center" vertical="center" shrinkToFit="1"/>
    </xf>
    <xf numFmtId="49" fontId="41" fillId="5" borderId="23" xfId="0" applyNumberFormat="1" applyFont="1" applyFill="1" applyBorder="1" applyAlignment="1">
      <alignment horizontal="center" vertical="center" shrinkToFit="1"/>
    </xf>
    <xf numFmtId="0" fontId="52" fillId="2" borderId="0" xfId="0" applyFont="1" applyFill="1" applyBorder="1" applyAlignment="1">
      <alignment horizontal="center" vertical="center" shrinkToFit="1"/>
    </xf>
    <xf numFmtId="0" fontId="37" fillId="3" borderId="5" xfId="1" applyFont="1" applyFill="1" applyBorder="1" applyAlignment="1">
      <alignment horizontal="center" vertical="center"/>
    </xf>
    <xf numFmtId="0" fontId="37" fillId="3" borderId="6" xfId="1" applyFont="1" applyFill="1" applyBorder="1" applyAlignment="1">
      <alignment horizontal="center" vertical="center"/>
    </xf>
    <xf numFmtId="0" fontId="37" fillId="3" borderId="7" xfId="1" applyFont="1" applyFill="1" applyBorder="1" applyAlignment="1">
      <alignment horizontal="center" vertical="center"/>
    </xf>
    <xf numFmtId="0" fontId="8" fillId="2" borderId="4" xfId="0" applyFont="1" applyFill="1" applyBorder="1" applyAlignment="1">
      <alignment horizontal="center" vertical="center"/>
    </xf>
    <xf numFmtId="0" fontId="27"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7" fillId="4" borderId="11" xfId="0" applyFont="1" applyFill="1" applyBorder="1" applyAlignment="1">
      <alignment horizontal="left" vertical="center" shrinkToFit="1"/>
    </xf>
    <xf numFmtId="0" fontId="7" fillId="4" borderId="12" xfId="0" applyFont="1" applyFill="1" applyBorder="1" applyAlignment="1">
      <alignment horizontal="left" vertical="center" shrinkToFit="1"/>
    </xf>
    <xf numFmtId="0" fontId="7" fillId="4" borderId="13" xfId="0" applyFont="1" applyFill="1" applyBorder="1" applyAlignment="1">
      <alignment horizontal="left" vertical="center" shrinkToFit="1"/>
    </xf>
    <xf numFmtId="0" fontId="12" fillId="4" borderId="11" xfId="0" applyFont="1" applyFill="1" applyBorder="1" applyAlignment="1">
      <alignment horizontal="left" vertical="center" shrinkToFit="1"/>
    </xf>
    <xf numFmtId="0" fontId="12" fillId="4" borderId="12" xfId="0" applyFont="1" applyFill="1" applyBorder="1" applyAlignment="1">
      <alignment horizontal="left" vertical="center" shrinkToFit="1"/>
    </xf>
    <xf numFmtId="0" fontId="12" fillId="4" borderId="13" xfId="0" applyFont="1" applyFill="1" applyBorder="1" applyAlignment="1">
      <alignment horizontal="left" vertical="center" shrinkToFit="1"/>
    </xf>
    <xf numFmtId="0" fontId="5" fillId="2" borderId="11" xfId="0" applyFont="1" applyFill="1" applyBorder="1" applyAlignment="1">
      <alignment horizontal="left" shrinkToFit="1"/>
    </xf>
    <xf numFmtId="0" fontId="5" fillId="2" borderId="12" xfId="0" applyFont="1" applyFill="1" applyBorder="1" applyAlignment="1">
      <alignment horizontal="left" shrinkToFit="1"/>
    </xf>
    <xf numFmtId="0" fontId="5" fillId="2" borderId="13" xfId="0" applyFont="1" applyFill="1" applyBorder="1" applyAlignment="1">
      <alignment horizontal="left" shrinkToFit="1"/>
    </xf>
    <xf numFmtId="0" fontId="5" fillId="2" borderId="9" xfId="0" applyFont="1" applyFill="1" applyBorder="1" applyAlignment="1">
      <alignment horizontal="left" shrinkToFit="1"/>
    </xf>
    <xf numFmtId="0" fontId="5" fillId="2" borderId="0" xfId="0" applyFont="1" applyFill="1" applyBorder="1" applyAlignment="1">
      <alignment horizontal="left" shrinkToFit="1"/>
    </xf>
    <xf numFmtId="0" fontId="5" fillId="2" borderId="10" xfId="0" applyFont="1" applyFill="1" applyBorder="1" applyAlignment="1">
      <alignment horizontal="left" shrinkToFit="1"/>
    </xf>
    <xf numFmtId="0" fontId="7" fillId="4" borderId="8" xfId="0" applyFont="1" applyFill="1" applyBorder="1" applyAlignment="1">
      <alignment horizontal="left" vertical="center" shrinkToFit="1"/>
    </xf>
    <xf numFmtId="0" fontId="9" fillId="4" borderId="8" xfId="0" applyFont="1" applyFill="1" applyBorder="1" applyAlignment="1">
      <alignment horizontal="left" vertical="center" shrinkToFit="1"/>
    </xf>
    <xf numFmtId="0" fontId="9" fillId="4" borderId="9" xfId="0" applyFont="1" applyFill="1" applyBorder="1" applyAlignment="1">
      <alignment horizontal="right" vertical="top" shrinkToFit="1"/>
    </xf>
    <xf numFmtId="0" fontId="9" fillId="4" borderId="0" xfId="0" applyFont="1" applyFill="1" applyBorder="1" applyAlignment="1">
      <alignment horizontal="right" vertical="top" shrinkToFit="1"/>
    </xf>
    <xf numFmtId="0" fontId="9" fillId="4" borderId="10" xfId="0" applyFont="1" applyFill="1" applyBorder="1" applyAlignment="1">
      <alignment horizontal="right" vertical="top" shrinkToFit="1"/>
    </xf>
    <xf numFmtId="0" fontId="15" fillId="2" borderId="0" xfId="1" applyFont="1" applyFill="1" applyBorder="1" applyAlignment="1">
      <alignment horizontal="right" shrinkToFit="1"/>
    </xf>
    <xf numFmtId="0" fontId="14" fillId="2" borderId="0" xfId="0" applyFont="1" applyFill="1" applyBorder="1" applyAlignment="1">
      <alignment horizontal="right" shrinkToFit="1"/>
    </xf>
    <xf numFmtId="0" fontId="14" fillId="2" borderId="10" xfId="0" applyFont="1" applyFill="1" applyBorder="1" applyAlignment="1">
      <alignment horizontal="right" shrinkToFit="1"/>
    </xf>
    <xf numFmtId="0" fontId="16" fillId="2" borderId="0" xfId="1" applyFont="1" applyFill="1" applyBorder="1" applyAlignment="1">
      <alignment horizontal="right" shrinkToFit="1"/>
    </xf>
    <xf numFmtId="0" fontId="16" fillId="2" borderId="2" xfId="1" applyFont="1" applyFill="1" applyBorder="1" applyAlignment="1">
      <alignment horizontal="right" shrinkToFit="1"/>
    </xf>
    <xf numFmtId="0" fontId="14" fillId="2" borderId="2" xfId="0" applyFont="1" applyFill="1" applyBorder="1" applyAlignment="1">
      <alignment horizontal="right" shrinkToFit="1"/>
    </xf>
    <xf numFmtId="0" fontId="14" fillId="2" borderId="15" xfId="0" applyFont="1" applyFill="1" applyBorder="1" applyAlignment="1">
      <alignment horizontal="right" shrinkToFit="1"/>
    </xf>
    <xf numFmtId="0" fontId="16" fillId="2" borderId="1" xfId="1" applyFont="1" applyFill="1" applyBorder="1" applyAlignment="1">
      <alignment horizontal="right" shrinkToFit="1"/>
    </xf>
    <xf numFmtId="0" fontId="14" fillId="2" borderId="1" xfId="0" applyFont="1" applyFill="1" applyBorder="1" applyAlignment="1">
      <alignment horizontal="right" shrinkToFit="1"/>
    </xf>
    <xf numFmtId="0" fontId="14" fillId="2" borderId="16" xfId="0" applyFont="1" applyFill="1" applyBorder="1" applyAlignment="1">
      <alignment horizontal="right" shrinkToFit="1"/>
    </xf>
    <xf numFmtId="0" fontId="11" fillId="4" borderId="8" xfId="0" applyFont="1" applyFill="1" applyBorder="1" applyAlignment="1">
      <alignment horizontal="left" vertical="center" shrinkToFit="1"/>
    </xf>
    <xf numFmtId="0" fontId="5" fillId="2" borderId="14" xfId="0" applyFont="1" applyFill="1" applyBorder="1" applyAlignment="1">
      <alignment horizontal="left" shrinkToFit="1"/>
    </xf>
    <xf numFmtId="0" fontId="5" fillId="2" borderId="2" xfId="0" applyFont="1" applyFill="1" applyBorder="1" applyAlignment="1">
      <alignment horizontal="left" shrinkToFit="1"/>
    </xf>
    <xf numFmtId="0" fontId="5" fillId="2" borderId="3" xfId="0" applyFont="1" applyFill="1" applyBorder="1" applyAlignment="1">
      <alignment horizontal="left" shrinkToFit="1"/>
    </xf>
    <xf numFmtId="0" fontId="5" fillId="2" borderId="1" xfId="0" applyFont="1" applyFill="1" applyBorder="1" applyAlignment="1">
      <alignment horizontal="left" shrinkToFit="1"/>
    </xf>
    <xf numFmtId="0" fontId="7" fillId="4" borderId="20" xfId="0" applyFont="1" applyFill="1" applyBorder="1" applyAlignment="1">
      <alignment horizontal="left" vertical="center" shrinkToFit="1"/>
    </xf>
    <xf numFmtId="0" fontId="9" fillId="4" borderId="20" xfId="0" applyFont="1" applyFill="1" applyBorder="1" applyAlignment="1">
      <alignment horizontal="left" vertical="center" shrinkToFit="1"/>
    </xf>
    <xf numFmtId="0" fontId="5" fillId="2" borderId="21" xfId="0" applyFont="1" applyFill="1" applyBorder="1" applyAlignment="1">
      <alignment horizontal="left" shrinkToFit="1"/>
    </xf>
    <xf numFmtId="0" fontId="5" fillId="2" borderId="17" xfId="0" applyFont="1" applyFill="1" applyBorder="1" applyAlignment="1">
      <alignment horizontal="left" shrinkToFit="1"/>
    </xf>
    <xf numFmtId="0" fontId="5" fillId="2" borderId="22" xfId="0" applyFont="1" applyFill="1" applyBorder="1" applyAlignment="1">
      <alignment horizontal="left" shrinkToFit="1"/>
    </xf>
    <xf numFmtId="0" fontId="6" fillId="4" borderId="11" xfId="0" applyFont="1" applyFill="1" applyBorder="1" applyAlignment="1">
      <alignment horizontal="left" vertical="center" shrinkToFit="1"/>
    </xf>
    <xf numFmtId="0" fontId="6" fillId="4" borderId="12" xfId="0" applyFont="1" applyFill="1" applyBorder="1" applyAlignment="1">
      <alignment horizontal="left" vertical="center" shrinkToFit="1"/>
    </xf>
    <xf numFmtId="0" fontId="6" fillId="4" borderId="13" xfId="0" applyFont="1" applyFill="1" applyBorder="1" applyAlignment="1">
      <alignment horizontal="left" vertical="center" shrinkToFit="1"/>
    </xf>
    <xf numFmtId="0" fontId="9" fillId="4" borderId="9" xfId="0" applyFont="1" applyFill="1" applyBorder="1" applyAlignment="1">
      <alignment horizontal="right" vertical="center" shrinkToFit="1"/>
    </xf>
    <xf numFmtId="0" fontId="9" fillId="4" borderId="0" xfId="0" applyFont="1" applyFill="1" applyBorder="1" applyAlignment="1">
      <alignment horizontal="right" vertical="center" shrinkToFit="1"/>
    </xf>
    <xf numFmtId="0" fontId="9" fillId="4" borderId="10" xfId="0" applyFont="1" applyFill="1" applyBorder="1" applyAlignment="1">
      <alignment horizontal="right" vertical="center" shrinkToFit="1"/>
    </xf>
    <xf numFmtId="0" fontId="5" fillId="2" borderId="15" xfId="0" applyFont="1" applyFill="1" applyBorder="1" applyAlignment="1">
      <alignment horizontal="left" shrinkToFit="1"/>
    </xf>
    <xf numFmtId="0" fontId="5" fillId="2" borderId="16" xfId="0" applyFont="1" applyFill="1" applyBorder="1" applyAlignment="1">
      <alignment horizontal="left" shrinkToFit="1"/>
    </xf>
    <xf numFmtId="0" fontId="9" fillId="4" borderId="8" xfId="0" applyFont="1" applyFill="1" applyBorder="1" applyAlignment="1">
      <alignment horizontal="right" vertical="center" shrinkToFit="1"/>
    </xf>
    <xf numFmtId="0" fontId="9" fillId="4" borderId="20" xfId="0" applyFont="1" applyFill="1" applyBorder="1" applyAlignment="1">
      <alignment horizontal="right" vertical="center" shrinkToFit="1"/>
    </xf>
    <xf numFmtId="0" fontId="5" fillId="2" borderId="9" xfId="0" applyFont="1" applyFill="1" applyBorder="1" applyAlignment="1">
      <alignment horizontal="left" vertical="center" shrinkToFit="1"/>
    </xf>
    <xf numFmtId="0" fontId="5" fillId="2" borderId="0" xfId="0" applyFont="1" applyFill="1" applyBorder="1" applyAlignment="1">
      <alignment horizontal="left" vertical="center" shrinkToFit="1"/>
    </xf>
    <xf numFmtId="0" fontId="5" fillId="2" borderId="10" xfId="0" applyFont="1" applyFill="1" applyBorder="1" applyAlignment="1">
      <alignment horizontal="left" vertical="center" shrinkToFit="1"/>
    </xf>
    <xf numFmtId="0" fontId="5" fillId="2" borderId="21" xfId="0" applyFont="1" applyFill="1" applyBorder="1" applyAlignment="1">
      <alignment horizontal="left" vertical="center" shrinkToFit="1"/>
    </xf>
    <xf numFmtId="0" fontId="5" fillId="2" borderId="17" xfId="0" applyFont="1" applyFill="1" applyBorder="1" applyAlignment="1">
      <alignment horizontal="left" vertical="center" shrinkToFit="1"/>
    </xf>
    <xf numFmtId="0" fontId="5" fillId="2" borderId="22" xfId="0" applyFont="1" applyFill="1" applyBorder="1" applyAlignment="1">
      <alignment horizontal="left" vertical="center" shrinkToFit="1"/>
    </xf>
    <xf numFmtId="0" fontId="11" fillId="4" borderId="11" xfId="0" applyFont="1" applyFill="1" applyBorder="1" applyAlignment="1">
      <alignment horizontal="left" vertical="center" shrinkToFit="1"/>
    </xf>
    <xf numFmtId="0" fontId="11" fillId="4" borderId="12" xfId="0" applyFont="1" applyFill="1" applyBorder="1" applyAlignment="1">
      <alignment horizontal="left" vertical="center" shrinkToFit="1"/>
    </xf>
    <xf numFmtId="0" fontId="11" fillId="4" borderId="13" xfId="0" applyFont="1" applyFill="1" applyBorder="1" applyAlignment="1">
      <alignment horizontal="left" vertical="center" shrinkToFit="1"/>
    </xf>
    <xf numFmtId="0" fontId="34" fillId="4" borderId="11" xfId="0" applyFont="1" applyFill="1" applyBorder="1" applyAlignment="1">
      <alignment horizontal="left" vertical="center" shrinkToFit="1"/>
    </xf>
    <xf numFmtId="0" fontId="9" fillId="4" borderId="8" xfId="0" applyFont="1" applyFill="1" applyBorder="1" applyAlignment="1">
      <alignment horizontal="right" vertical="center" wrapText="1" shrinkToFit="1"/>
    </xf>
    <xf numFmtId="0" fontId="46" fillId="4" borderId="9" xfId="0" applyFont="1" applyFill="1" applyBorder="1" applyAlignment="1">
      <alignment horizontal="right" vertical="top" shrinkToFit="1"/>
    </xf>
    <xf numFmtId="0" fontId="48" fillId="4" borderId="8" xfId="0" applyFont="1" applyFill="1" applyBorder="1" applyAlignment="1">
      <alignment horizontal="right" vertical="center" shrinkToFit="1"/>
    </xf>
    <xf numFmtId="0" fontId="9" fillId="4" borderId="9" xfId="0" applyFont="1" applyFill="1" applyBorder="1" applyAlignment="1">
      <alignment horizontal="left" vertical="center" shrinkToFit="1"/>
    </xf>
    <xf numFmtId="0" fontId="9" fillId="4" borderId="0" xfId="0" applyFont="1" applyFill="1" applyBorder="1" applyAlignment="1">
      <alignment horizontal="left" vertical="center" shrinkToFit="1"/>
    </xf>
    <xf numFmtId="0" fontId="9" fillId="4" borderId="10" xfId="0" applyFont="1" applyFill="1" applyBorder="1" applyAlignment="1">
      <alignment horizontal="left" vertical="center" shrinkToFit="1"/>
    </xf>
    <xf numFmtId="0" fontId="9" fillId="4" borderId="9" xfId="0" applyFont="1" applyFill="1" applyBorder="1" applyAlignment="1">
      <alignment horizontal="center" vertical="top" shrinkToFit="1"/>
    </xf>
    <xf numFmtId="0" fontId="9" fillId="4" borderId="0" xfId="0" applyFont="1" applyFill="1" applyBorder="1" applyAlignment="1">
      <alignment horizontal="center" vertical="top" shrinkToFit="1"/>
    </xf>
    <xf numFmtId="0" fontId="9" fillId="4" borderId="10" xfId="0" applyFont="1" applyFill="1" applyBorder="1" applyAlignment="1">
      <alignment horizontal="center" vertical="top" shrinkToFit="1"/>
    </xf>
    <xf numFmtId="0" fontId="5" fillId="2" borderId="9" xfId="0" applyFont="1" applyFill="1" applyBorder="1" applyAlignment="1">
      <alignment horizontal="left" vertical="top" shrinkToFit="1"/>
    </xf>
    <xf numFmtId="0" fontId="5" fillId="2" borderId="0" xfId="0" applyFont="1" applyFill="1" applyBorder="1" applyAlignment="1">
      <alignment horizontal="left" vertical="top" shrinkToFit="1"/>
    </xf>
    <xf numFmtId="0" fontId="5" fillId="2" borderId="10" xfId="0" applyFont="1" applyFill="1" applyBorder="1" applyAlignment="1">
      <alignment horizontal="left" vertical="top" shrinkToFit="1"/>
    </xf>
    <xf numFmtId="0" fontId="46" fillId="4" borderId="8" xfId="0" applyFont="1" applyFill="1" applyBorder="1" applyAlignment="1">
      <alignment horizontal="right" vertical="center" shrinkToFit="1"/>
    </xf>
    <xf numFmtId="0" fontId="46" fillId="4" borderId="0" xfId="0" applyFont="1" applyFill="1" applyBorder="1" applyAlignment="1">
      <alignment horizontal="right" vertical="top" shrinkToFit="1"/>
    </xf>
    <xf numFmtId="0" fontId="46" fillId="4" borderId="10" xfId="0" applyFont="1" applyFill="1" applyBorder="1" applyAlignment="1">
      <alignment horizontal="right" vertical="top" shrinkToFit="1"/>
    </xf>
    <xf numFmtId="0" fontId="7" fillId="4" borderId="9" xfId="0" applyFont="1" applyFill="1" applyBorder="1" applyAlignment="1">
      <alignment horizontal="left" vertical="center" shrinkToFit="1"/>
    </xf>
    <xf numFmtId="0" fontId="7" fillId="4" borderId="0" xfId="0" applyFont="1" applyFill="1" applyBorder="1" applyAlignment="1">
      <alignment horizontal="left" vertical="center" shrinkToFit="1"/>
    </xf>
    <xf numFmtId="0" fontId="7" fillId="4" borderId="10" xfId="0" applyFont="1" applyFill="1" applyBorder="1" applyAlignment="1">
      <alignment horizontal="left" vertical="center" shrinkToFit="1"/>
    </xf>
    <xf numFmtId="0" fontId="17" fillId="4" borderId="11" xfId="0" quotePrefix="1" applyFont="1" applyFill="1" applyBorder="1" applyAlignment="1">
      <alignment horizontal="left" vertical="center"/>
    </xf>
    <xf numFmtId="0" fontId="17" fillId="4" borderId="12" xfId="0" applyFont="1" applyFill="1" applyBorder="1" applyAlignment="1">
      <alignment horizontal="left" vertical="center"/>
    </xf>
    <xf numFmtId="0" fontId="17" fillId="4" borderId="13" xfId="0" applyFont="1"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0" xfId="0" applyFill="1" applyBorder="1" applyAlignment="1">
      <alignment horizontal="left" vertical="center"/>
    </xf>
    <xf numFmtId="0" fontId="0" fillId="2" borderId="10" xfId="0" applyFill="1" applyBorder="1" applyAlignment="1">
      <alignment horizontal="left" vertical="center"/>
    </xf>
    <xf numFmtId="0" fontId="12" fillId="2" borderId="9" xfId="0" applyFont="1" applyFill="1" applyBorder="1" applyAlignment="1">
      <alignment horizontal="left" vertical="center" shrinkToFit="1"/>
    </xf>
    <xf numFmtId="0" fontId="12" fillId="2" borderId="0" xfId="0" applyFont="1" applyFill="1" applyBorder="1" applyAlignment="1">
      <alignment horizontal="left" vertical="center" shrinkToFit="1"/>
    </xf>
    <xf numFmtId="0" fontId="5" fillId="2" borderId="8" xfId="0" applyFont="1" applyFill="1" applyBorder="1" applyAlignment="1">
      <alignment horizontal="left" shrinkToFit="1"/>
    </xf>
    <xf numFmtId="0" fontId="0" fillId="2" borderId="20" xfId="0" applyFill="1" applyBorder="1" applyAlignment="1">
      <alignment horizontal="left" vertical="center"/>
    </xf>
    <xf numFmtId="0" fontId="21" fillId="2" borderId="9" xfId="0" applyFont="1" applyFill="1" applyBorder="1" applyAlignment="1">
      <alignment horizontal="left" vertical="center" shrinkToFit="1"/>
    </xf>
    <xf numFmtId="0" fontId="21" fillId="2" borderId="0" xfId="0" applyFont="1" applyFill="1" applyBorder="1" applyAlignment="1">
      <alignment horizontal="left" vertical="center" shrinkToFit="1"/>
    </xf>
    <xf numFmtId="0" fontId="25" fillId="2" borderId="19"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0" fillId="2" borderId="18" xfId="0" applyFill="1" applyBorder="1" applyAlignment="1">
      <alignment horizontal="center" vertical="center"/>
    </xf>
    <xf numFmtId="49" fontId="2" fillId="2" borderId="0" xfId="0" quotePrefix="1" applyNumberFormat="1" applyFont="1" applyFill="1" applyBorder="1" applyAlignment="1">
      <alignment horizontal="left" shrinkToFit="1"/>
    </xf>
    <xf numFmtId="49" fontId="5" fillId="2" borderId="0" xfId="0" applyNumberFormat="1" applyFont="1" applyFill="1" applyBorder="1" applyAlignment="1">
      <alignment horizontal="left" shrinkToFit="1"/>
    </xf>
    <xf numFmtId="49" fontId="2" fillId="2" borderId="10" xfId="0" applyNumberFormat="1" applyFont="1" applyFill="1" applyBorder="1" applyAlignment="1">
      <alignment horizontal="left" shrinkToFit="1"/>
    </xf>
    <xf numFmtId="49" fontId="5" fillId="2" borderId="8" xfId="0" applyNumberFormat="1" applyFont="1" applyFill="1" applyBorder="1" applyAlignment="1">
      <alignment horizontal="left" shrinkToFit="1"/>
    </xf>
    <xf numFmtId="0" fontId="6" fillId="2" borderId="9" xfId="0" applyFont="1" applyFill="1" applyBorder="1" applyAlignment="1">
      <alignment horizontal="left" vertical="center" shrinkToFit="1"/>
    </xf>
    <xf numFmtId="0" fontId="12" fillId="2" borderId="21" xfId="0" applyFont="1" applyFill="1" applyBorder="1" applyAlignment="1">
      <alignment horizontal="left" vertical="center" shrinkToFit="1"/>
    </xf>
    <xf numFmtId="0" fontId="12" fillId="2" borderId="17" xfId="0" applyFont="1" applyFill="1" applyBorder="1" applyAlignment="1">
      <alignment horizontal="left" vertical="center" shrinkToFit="1"/>
    </xf>
    <xf numFmtId="0" fontId="5" fillId="2" borderId="20" xfId="0" applyFont="1" applyFill="1" applyBorder="1" applyAlignment="1">
      <alignment horizontal="left" shrinkToFit="1"/>
    </xf>
    <xf numFmtId="0" fontId="5" fillId="12" borderId="9" xfId="0" applyFont="1" applyFill="1" applyBorder="1" applyAlignment="1">
      <alignment horizontal="left" shrinkToFit="1"/>
    </xf>
    <xf numFmtId="0" fontId="5" fillId="12" borderId="0" xfId="0" applyFont="1" applyFill="1" applyBorder="1" applyAlignment="1">
      <alignment horizontal="left" shrinkToFit="1"/>
    </xf>
    <xf numFmtId="0" fontId="5" fillId="12" borderId="10" xfId="0" applyFont="1" applyFill="1" applyBorder="1" applyAlignment="1">
      <alignment horizontal="left" shrinkToFit="1"/>
    </xf>
    <xf numFmtId="0" fontId="5" fillId="2" borderId="69" xfId="0" applyFont="1" applyFill="1" applyBorder="1" applyAlignment="1">
      <alignment horizontal="left" shrinkToFit="1"/>
    </xf>
    <xf numFmtId="0" fontId="5" fillId="2" borderId="70" xfId="0" applyFont="1" applyFill="1" applyBorder="1" applyAlignment="1">
      <alignment horizontal="left" shrinkToFit="1"/>
    </xf>
    <xf numFmtId="0" fontId="5" fillId="2" borderId="71" xfId="0" applyFont="1" applyFill="1" applyBorder="1" applyAlignment="1">
      <alignment horizontal="left" shrinkToFit="1"/>
    </xf>
    <xf numFmtId="0" fontId="5" fillId="2" borderId="11" xfId="0" applyFont="1" applyFill="1" applyBorder="1" applyAlignment="1">
      <alignment horizontal="left" vertical="center" shrinkToFit="1"/>
    </xf>
    <xf numFmtId="0" fontId="5" fillId="2" borderId="12" xfId="0" applyFont="1" applyFill="1" applyBorder="1" applyAlignment="1">
      <alignment horizontal="left" vertical="center" shrinkToFit="1"/>
    </xf>
    <xf numFmtId="0" fontId="5" fillId="2" borderId="13" xfId="0" applyFont="1" applyFill="1" applyBorder="1" applyAlignment="1">
      <alignment horizontal="left" vertical="center" shrinkToFit="1"/>
    </xf>
    <xf numFmtId="0" fontId="5" fillId="2" borderId="14" xfId="0" applyFont="1" applyFill="1" applyBorder="1" applyAlignment="1">
      <alignment horizontal="left" vertical="center" shrinkToFit="1"/>
    </xf>
    <xf numFmtId="0" fontId="5" fillId="2" borderId="2" xfId="0" applyFont="1" applyFill="1" applyBorder="1" applyAlignment="1">
      <alignment horizontal="left" vertical="center" shrinkToFit="1"/>
    </xf>
    <xf numFmtId="0" fontId="5" fillId="2" borderId="15" xfId="0" applyFont="1" applyFill="1" applyBorder="1" applyAlignment="1">
      <alignment horizontal="left" vertical="center" shrinkToFit="1"/>
    </xf>
    <xf numFmtId="0" fontId="5" fillId="2" borderId="3" xfId="0" applyFont="1" applyFill="1" applyBorder="1" applyAlignment="1">
      <alignment horizontal="left" vertical="center" shrinkToFit="1"/>
    </xf>
    <xf numFmtId="0" fontId="5" fillId="2" borderId="1" xfId="0" applyFont="1" applyFill="1" applyBorder="1" applyAlignment="1">
      <alignment horizontal="left" vertical="center" shrinkToFit="1"/>
    </xf>
    <xf numFmtId="0" fontId="5" fillId="2" borderId="16" xfId="0" applyFont="1" applyFill="1" applyBorder="1" applyAlignment="1">
      <alignment horizontal="left" vertical="center" shrinkToFit="1"/>
    </xf>
    <xf numFmtId="0" fontId="5" fillId="2" borderId="72" xfId="0" applyFont="1" applyFill="1" applyBorder="1" applyAlignment="1">
      <alignment horizontal="left" shrinkToFit="1"/>
    </xf>
    <xf numFmtId="0" fontId="5" fillId="2" borderId="45" xfId="0" applyFont="1" applyFill="1" applyBorder="1" applyAlignment="1">
      <alignment horizontal="left" shrinkToFit="1"/>
    </xf>
    <xf numFmtId="0" fontId="5" fillId="2" borderId="73" xfId="0" applyFont="1" applyFill="1" applyBorder="1" applyAlignment="1">
      <alignment horizontal="left" shrinkToFit="1"/>
    </xf>
    <xf numFmtId="0" fontId="5" fillId="2" borderId="72" xfId="0" applyFont="1" applyFill="1" applyBorder="1" applyAlignment="1">
      <alignment horizontal="left" vertical="center" shrinkToFit="1"/>
    </xf>
    <xf numFmtId="0" fontId="5" fillId="2" borderId="45" xfId="0" applyFont="1" applyFill="1" applyBorder="1" applyAlignment="1">
      <alignment horizontal="left" vertical="center" shrinkToFit="1"/>
    </xf>
    <xf numFmtId="0" fontId="5" fillId="2" borderId="73" xfId="0" applyFont="1" applyFill="1" applyBorder="1" applyAlignment="1">
      <alignment horizontal="left" vertical="center" shrinkToFit="1"/>
    </xf>
    <xf numFmtId="0" fontId="5" fillId="2" borderId="74" xfId="0" applyFont="1" applyFill="1" applyBorder="1" applyAlignment="1">
      <alignment horizontal="left" vertical="center" shrinkToFit="1"/>
    </xf>
    <xf numFmtId="0" fontId="5" fillId="2" borderId="75" xfId="0" applyFont="1" applyFill="1" applyBorder="1" applyAlignment="1">
      <alignment horizontal="left" vertical="center" shrinkToFit="1"/>
    </xf>
    <xf numFmtId="0" fontId="5" fillId="2" borderId="76" xfId="0" applyFont="1" applyFill="1" applyBorder="1" applyAlignment="1">
      <alignment horizontal="left" vertical="center" shrinkToFit="1"/>
    </xf>
    <xf numFmtId="0" fontId="5" fillId="2" borderId="69" xfId="0" applyFont="1" applyFill="1" applyBorder="1" applyAlignment="1">
      <alignment horizontal="left" vertical="center" shrinkToFit="1"/>
    </xf>
    <xf numFmtId="0" fontId="5" fillId="2" borderId="70" xfId="0" applyFont="1" applyFill="1" applyBorder="1" applyAlignment="1">
      <alignment horizontal="left" vertical="center" shrinkToFit="1"/>
    </xf>
    <xf numFmtId="0" fontId="5" fillId="2" borderId="71" xfId="0" applyFont="1" applyFill="1" applyBorder="1" applyAlignment="1">
      <alignment horizontal="left" vertical="center" shrinkToFit="1"/>
    </xf>
    <xf numFmtId="0" fontId="5" fillId="2" borderId="77" xfId="0" applyFont="1" applyFill="1" applyBorder="1" applyAlignment="1">
      <alignment horizontal="left" vertical="center" shrinkToFit="1"/>
    </xf>
    <xf numFmtId="0" fontId="5" fillId="2" borderId="78" xfId="0" applyFont="1" applyFill="1" applyBorder="1" applyAlignment="1">
      <alignment horizontal="left" vertical="center" shrinkToFit="1"/>
    </xf>
    <xf numFmtId="0" fontId="5" fillId="2" borderId="79" xfId="0" applyFont="1" applyFill="1" applyBorder="1" applyAlignment="1">
      <alignment horizontal="left" vertical="center" shrinkToFit="1"/>
    </xf>
  </cellXfs>
  <cellStyles count="4">
    <cellStyle name="ハイパーリンク" xfId="1" builtinId="8"/>
    <cellStyle name="ハイパーリンク 2" xfId="3"/>
    <cellStyle name="標準" xfId="0" builtinId="0"/>
    <cellStyle name="標準 2" xfId="2"/>
  </cellStyles>
  <dxfs count="0"/>
  <tableStyles count="0" defaultTableStyle="TableStyleMedium2" defaultPivotStyle="PivotStyleLight16"/>
  <colors>
    <mruColors>
      <color rgb="FF3333CC"/>
      <color rgb="FF6600FF"/>
      <color rgb="FF6666FF"/>
      <color rgb="FF3366FF"/>
      <color rgb="FF6699FF"/>
      <color rgb="FF99CCFF"/>
      <color rgb="FF66CCFF"/>
      <color rgb="FF66FFFF"/>
      <color rgb="FF99FFCC"/>
      <color rgb="FF00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9</xdr:col>
      <xdr:colOff>55020</xdr:colOff>
      <xdr:row>2</xdr:row>
      <xdr:rowOff>81643</xdr:rowOff>
    </xdr:from>
    <xdr:to>
      <xdr:col>38</xdr:col>
      <xdr:colOff>218305</xdr:colOff>
      <xdr:row>36</xdr:row>
      <xdr:rowOff>16565</xdr:rowOff>
    </xdr:to>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5" t="18333" r="5838" b="14615"/>
        <a:stretch/>
      </xdr:blipFill>
      <xdr:spPr>
        <a:xfrm>
          <a:off x="2341020" y="421230"/>
          <a:ext cx="8089742" cy="6387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177375</xdr:colOff>
      <xdr:row>24</xdr:row>
      <xdr:rowOff>27450</xdr:rowOff>
    </xdr:from>
    <xdr:to>
      <xdr:col>33</xdr:col>
      <xdr:colOff>66675</xdr:colOff>
      <xdr:row>36</xdr:row>
      <xdr:rowOff>9450</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930" t="63257" r="21459" b="15671"/>
        <a:stretch/>
      </xdr:blipFill>
      <xdr:spPr>
        <a:xfrm>
          <a:off x="5797125" y="4523250"/>
          <a:ext cx="3204000" cy="226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228485</xdr:colOff>
      <xdr:row>10</xdr:row>
      <xdr:rowOff>167869</xdr:rowOff>
    </xdr:from>
    <xdr:to>
      <xdr:col>32</xdr:col>
      <xdr:colOff>170117</xdr:colOff>
      <xdr:row>21</xdr:row>
      <xdr:rowOff>74542</xdr:rowOff>
    </xdr:to>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50" t="33201" r="24756" b="44525"/>
        <a:stretch/>
      </xdr:blipFill>
      <xdr:spPr>
        <a:xfrm>
          <a:off x="2514485" y="2006608"/>
          <a:ext cx="6228132" cy="200217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kepco.co.jp/" TargetMode="External"/><Relationship Id="rId2" Type="http://schemas.openxmlformats.org/officeDocument/2006/relationships/hyperlink" Target="http://www.tohoku-epco.co.jp/" TargetMode="External"/><Relationship Id="rId1" Type="http://schemas.openxmlformats.org/officeDocument/2006/relationships/hyperlink" Target="http://www.hepco.co.jp/"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kyuden.co.jp/" TargetMode="External"/><Relationship Id="rId3" Type="http://schemas.openxmlformats.org/officeDocument/2006/relationships/hyperlink" Target="https://www.chuden.co.jp/" TargetMode="External"/><Relationship Id="rId7" Type="http://schemas.openxmlformats.org/officeDocument/2006/relationships/hyperlink" Target="http://www.yonden.co.jp/" TargetMode="External"/><Relationship Id="rId2" Type="http://schemas.openxmlformats.org/officeDocument/2006/relationships/hyperlink" Target="http://www.tohoku-epco.co.jp/" TargetMode="External"/><Relationship Id="rId1" Type="http://schemas.openxmlformats.org/officeDocument/2006/relationships/hyperlink" Target="http://www.hepco.co.jp/" TargetMode="External"/><Relationship Id="rId6" Type="http://schemas.openxmlformats.org/officeDocument/2006/relationships/hyperlink" Target="http://www.energia.co.jp/" TargetMode="External"/><Relationship Id="rId11" Type="http://schemas.openxmlformats.org/officeDocument/2006/relationships/printerSettings" Target="../printerSettings/printerSettings3.bin"/><Relationship Id="rId5" Type="http://schemas.openxmlformats.org/officeDocument/2006/relationships/hyperlink" Target="http://www.kepco.co.jp/" TargetMode="External"/><Relationship Id="rId10" Type="http://schemas.openxmlformats.org/officeDocument/2006/relationships/hyperlink" Target="http://www.tepco.co.jp/index-j.html" TargetMode="External"/><Relationship Id="rId4" Type="http://schemas.openxmlformats.org/officeDocument/2006/relationships/hyperlink" Target="http://www.rikuden.co.jp/" TargetMode="External"/><Relationship Id="rId9" Type="http://schemas.openxmlformats.org/officeDocument/2006/relationships/hyperlink" Target="https://www.okiden.co.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1"/>
  </sheetPr>
  <dimension ref="B1:U41"/>
  <sheetViews>
    <sheetView tabSelected="1" zoomScale="115" zoomScaleNormal="115" zoomScaleSheetLayoutView="100" workbookViewId="0"/>
  </sheetViews>
  <sheetFormatPr defaultRowHeight="12" x14ac:dyDescent="0.15"/>
  <cols>
    <col min="1" max="1" width="1.25" style="32" customWidth="1"/>
    <col min="2" max="2" width="0.75" style="32" customWidth="1"/>
    <col min="3" max="3" width="17.5" style="32" customWidth="1"/>
    <col min="4" max="4" width="12.5" style="32" customWidth="1"/>
    <col min="5" max="6" width="0.125" style="32" customWidth="1"/>
    <col min="7" max="7" width="9.375" style="32" customWidth="1"/>
    <col min="8" max="8" width="37.125" style="32" customWidth="1"/>
    <col min="9" max="11" width="0.125" style="32" customWidth="1"/>
    <col min="12" max="12" width="43" style="32" customWidth="1"/>
    <col min="13" max="13" width="11.5" style="32" customWidth="1"/>
    <col min="14" max="14" width="0.75" style="32" customWidth="1"/>
    <col min="15" max="15" width="2.5" style="32" customWidth="1"/>
    <col min="16" max="16" width="8.75" style="32" customWidth="1"/>
    <col min="17" max="17" width="27.5" style="32" customWidth="1"/>
    <col min="18" max="18" width="9" style="32"/>
    <col min="19" max="19" width="11.25" style="32" customWidth="1"/>
    <col min="20" max="20" width="1.25" style="32" customWidth="1"/>
    <col min="21" max="21" width="11.25" style="32" customWidth="1"/>
    <col min="22" max="16384" width="9" style="32"/>
  </cols>
  <sheetData>
    <row r="1" spans="2:21" ht="7.5" customHeight="1" thickBot="1" x14ac:dyDescent="0.2"/>
    <row r="2" spans="2:21" ht="24" customHeight="1" thickBot="1" x14ac:dyDescent="0.2">
      <c r="B2" s="33"/>
      <c r="C2" s="34" t="s">
        <v>505</v>
      </c>
      <c r="D2" s="35"/>
      <c r="E2" s="35"/>
      <c r="F2" s="35"/>
      <c r="G2" s="35"/>
      <c r="H2" s="35"/>
      <c r="I2" s="35"/>
      <c r="J2" s="35"/>
      <c r="K2" s="35"/>
      <c r="L2" s="35"/>
      <c r="M2" s="36" t="s">
        <v>506</v>
      </c>
      <c r="N2" s="37"/>
      <c r="O2" s="38"/>
      <c r="P2" s="38"/>
      <c r="Q2" s="39"/>
    </row>
    <row r="3" spans="2:21" ht="13.5" customHeight="1" x14ac:dyDescent="0.15">
      <c r="B3" s="146" t="s">
        <v>507</v>
      </c>
      <c r="C3" s="147"/>
      <c r="D3" s="40" t="s">
        <v>508</v>
      </c>
      <c r="E3" s="148" t="s">
        <v>509</v>
      </c>
      <c r="F3" s="148"/>
      <c r="G3" s="148"/>
      <c r="H3" s="149"/>
      <c r="I3" s="41"/>
      <c r="J3" s="41"/>
      <c r="K3" s="41"/>
      <c r="L3" s="42" t="s">
        <v>510</v>
      </c>
      <c r="M3" s="122" t="str">
        <f>IF(OR(D5=" 2-高圧引込",D5=" 3-特高引込",D8=" 4-高低圧盤",D8=" 5-TR･SC･SR",D8=" 6-保護協調",D12=" 8-ＤＥ／ＧＴ",D12=" 9-太陽光発電",D15="10-蓄電池",D15="11-ＵＰＳ",D17="12-電力幹線",D20&lt;&gt;"",D24="20-器具取付",D24="20-器具取付",D28="24-器具取付",D31="27-情報機器",D35="30-機器取付"),"計算ソフト","")</f>
        <v>計算ソフト</v>
      </c>
      <c r="N3" s="43"/>
      <c r="O3" s="38"/>
      <c r="P3" s="44" t="s">
        <v>511</v>
      </c>
      <c r="Q3" s="45" t="s">
        <v>512</v>
      </c>
      <c r="S3" s="46"/>
      <c r="T3" s="47"/>
      <c r="U3" s="46"/>
    </row>
    <row r="4" spans="2:21" ht="13.5" customHeight="1" x14ac:dyDescent="0.15">
      <c r="B4" s="48"/>
      <c r="C4" s="49"/>
      <c r="D4" s="50" t="str">
        <f>IF(D5&lt;&gt;"","1 ～ 3","")</f>
        <v>1 ～ 3</v>
      </c>
      <c r="E4" s="51"/>
      <c r="F4" s="52"/>
      <c r="G4" s="97" t="str">
        <f>IF(OR(D5&lt;&gt;"",D8&lt;&gt;"",D12&lt;&gt;"",D15&lt;&gt;"",D17&lt;&gt;"",D20&lt;&gt;"",D24&lt;&gt;"",D28&lt;&gt;"",D31&lt;&gt;"",D35&lt;&gt;"",D38&lt;&gt;""),"選択欄の表示番号で、シート「用語の解説」を選択して下さい","")</f>
        <v>選択欄の表示番号で、シート「用語の解説」を選択して下さい</v>
      </c>
      <c r="H4" s="138"/>
      <c r="I4" s="139"/>
      <c r="J4" s="139"/>
      <c r="K4" s="139"/>
      <c r="L4" s="139"/>
      <c r="M4" s="140"/>
      <c r="N4" s="53"/>
      <c r="O4" s="38"/>
      <c r="P4" s="44" t="s">
        <v>513</v>
      </c>
      <c r="Q4" s="54" t="s">
        <v>514</v>
      </c>
      <c r="S4" s="46" t="s">
        <v>515</v>
      </c>
      <c r="T4" s="47"/>
      <c r="U4" s="46" t="s">
        <v>516</v>
      </c>
    </row>
    <row r="5" spans="2:21" ht="13.5" customHeight="1" x14ac:dyDescent="0.15">
      <c r="B5" s="55"/>
      <c r="C5" s="56" t="s">
        <v>517</v>
      </c>
      <c r="D5" s="57" t="s">
        <v>521</v>
      </c>
      <c r="E5" s="58" t="str">
        <f>IF(D5=" 1-低圧引込","　　電力会社の『電力契約標準約款』による。",IF(D5=" 2-高圧引込","　　電力会社の『電力契約標準約款』による。",IF(D5=" 3-特高引込","　　電力会社との協議による。","")))</f>
        <v>　　電力会社の『電力契約標準約款』による。</v>
      </c>
      <c r="F5" s="59"/>
      <c r="G5" s="60"/>
      <c r="H5" s="141"/>
      <c r="I5" s="142" t="str">
        <f>IF(D5=" 1-低圧引込"," 原則として契約電力が 50KW 未満。",IF(D5=" 2-高圧引込"," 原則として契約電力が 50KW 以上、 2000KW 未満。",IF(D5=" 3-特高引込"," 原則として契約電力が 2000KW 以上。","")))</f>
        <v xml:space="preserve"> 原則として契約電力が 50KW 以上、 2000KW 未満。</v>
      </c>
      <c r="J5" s="142"/>
      <c r="K5" s="142"/>
      <c r="L5" s="142"/>
      <c r="M5" s="112" t="str">
        <f>IF(OR(D5=" 2-高圧引込",D5=" 3-特高引込"),"弛度計算","")</f>
        <v>弛度計算</v>
      </c>
      <c r="N5" s="61"/>
      <c r="O5" s="38"/>
      <c r="P5" s="44" t="s">
        <v>519</v>
      </c>
      <c r="Q5" s="54" t="s">
        <v>520</v>
      </c>
      <c r="S5" s="46" t="s">
        <v>521</v>
      </c>
      <c r="T5" s="47"/>
      <c r="U5" s="46" t="s">
        <v>522</v>
      </c>
    </row>
    <row r="6" spans="2:21" ht="13.5" customHeight="1" x14ac:dyDescent="0.15">
      <c r="B6" s="62"/>
      <c r="C6" s="63"/>
      <c r="D6" s="64"/>
      <c r="E6" s="65" t="str">
        <f>IF(D5=" 1-低圧引込","　　引込方法 ： 架空、 連接、 引込ポール、 共同住宅",IF(D5=" 2-高圧引込","　　受電時期、 引込方法、 区分開閉器",IF(D5=" 3-特高引込","　　受電時期、 引込方法、 工事費負担金","")))</f>
        <v>　　受電時期、 引込方法、 区分開閉器</v>
      </c>
      <c r="F6" s="66"/>
      <c r="G6" s="67"/>
      <c r="H6" s="143"/>
      <c r="I6" s="144" t="str">
        <f>IF(D5=" 1-低圧引込"," 電力柱引込方向、 引込接続点の位置確認",IF(D5=" 2-高圧引込"," 引込ケーブルのルート、 布設方法　 　　　　　　　　　　図面縮尺確認",IF(D5=" 3-特高引込"," 受電電圧、 受電点の遮断容量、　　　　図面縮尺確認","")))</f>
        <v xml:space="preserve"> 引込ケーブルのルート、 布設方法　 　　　　　　　　　　図面縮尺確認</v>
      </c>
      <c r="J6" s="144"/>
      <c r="K6" s="144"/>
      <c r="L6" s="144"/>
      <c r="M6" s="111" t="str">
        <f>IF(D5=" 2-高圧引込","ＶＤ２","")</f>
        <v>ＶＤ２</v>
      </c>
      <c r="N6" s="68"/>
      <c r="O6" s="38"/>
      <c r="P6" s="44" t="s">
        <v>523</v>
      </c>
      <c r="Q6" s="54" t="s">
        <v>524</v>
      </c>
      <c r="S6" s="46" t="s">
        <v>518</v>
      </c>
      <c r="T6" s="47"/>
      <c r="U6" s="46" t="s">
        <v>525</v>
      </c>
    </row>
    <row r="7" spans="2:21" ht="13.5" customHeight="1" x14ac:dyDescent="0.15">
      <c r="B7" s="69"/>
      <c r="C7" s="70"/>
      <c r="D7" s="71" t="str">
        <f>IF(D8&lt;&gt;"","4 ～ 7","")</f>
        <v/>
      </c>
      <c r="E7" s="72"/>
      <c r="F7" s="72"/>
      <c r="G7" s="72"/>
      <c r="H7" s="133"/>
      <c r="I7" s="131"/>
      <c r="J7" s="132"/>
      <c r="K7" s="132"/>
      <c r="L7" s="132"/>
      <c r="M7" s="114"/>
      <c r="N7" s="73"/>
      <c r="O7" s="38"/>
      <c r="P7" s="44" t="s">
        <v>526</v>
      </c>
      <c r="Q7" s="54" t="s">
        <v>527</v>
      </c>
      <c r="S7" s="47"/>
      <c r="T7" s="47"/>
      <c r="U7" s="46" t="s">
        <v>528</v>
      </c>
    </row>
    <row r="8" spans="2:21" ht="13.5" customHeight="1" x14ac:dyDescent="0.15">
      <c r="B8" s="55"/>
      <c r="C8" s="74" t="s">
        <v>529</v>
      </c>
      <c r="D8" s="57"/>
      <c r="E8" s="124" t="str">
        <f>IF(D8=" 4-高低圧盤","　　仕様、 盤寸法、 盤質量、 据付基礎、 搬入計画、 納期確認",IF(D8=" 5-高圧機器","　　仕様、 機器寸法、 質量、 据付基礎、 搬入計画、 納期確認",IF(D8=" 6･7-保護協調","　　保護協調 ・ 絶縁協調　　　 絶縁 ・ 耐圧 ・ 継電器試験",IF(D8=" 8-電気方式","　　1φ2Ｗ、1φ3Ｗ、3φ3Ｗ、3φ4Ｗ、ＤＣ2Ｗ、ＤＣ3Ｗ",""))))</f>
        <v/>
      </c>
      <c r="F8" s="125"/>
      <c r="G8" s="126"/>
      <c r="H8" s="127"/>
      <c r="I8" s="142" t="str">
        <f>IF(OR(D8=" 4-高低圧盤",D8=" 5-高圧機器")," 防振措置、 防音措置、 耐震措置 ･ 各種試験測定",IF(D8=" 6･7-保護協調"," 指示計器確認(A･Ao･V･Vo･W･WH･VarH･WHp･cosφ･Hz,)",IF(D8=" 8-電気方式"," 電気事業法施行規則第四四条（供給電圧の適正維持）","")))</f>
        <v/>
      </c>
      <c r="J8" s="126"/>
      <c r="K8" s="126"/>
      <c r="L8" s="126"/>
      <c r="M8" s="112" t="str">
        <f>IF(OR(D8=" 4-高低圧盤",D8=" 5-TR･SC･SR"),"盤耐震措置計算","")</f>
        <v/>
      </c>
      <c r="N8" s="61"/>
      <c r="O8" s="38"/>
      <c r="P8" s="44" t="s">
        <v>530</v>
      </c>
      <c r="Q8" s="54" t="s">
        <v>531</v>
      </c>
      <c r="S8" s="46"/>
      <c r="T8" s="47"/>
      <c r="U8" s="46" t="s">
        <v>532</v>
      </c>
    </row>
    <row r="9" spans="2:21" ht="13.5" customHeight="1" x14ac:dyDescent="0.15">
      <c r="B9" s="62"/>
      <c r="C9" s="75"/>
      <c r="D9" s="76"/>
      <c r="E9" s="123" t="str">
        <f>IF(D8=" 4-高低圧盤","　　盤内機器の仕様、 容量 ･ 数量等確認、 設計図との整合性",IF(D8=" 5-高圧機器","　　定格容量、 結線方式、 付属機器の確認、 設計図との整合性",IF(D8=" 6･7-保護協調","　　CT・VT・ZCT・DGR　　　OCR 限時電流、 瞬時電流",IF(D8=" 8-電気方式","　　低圧 ： 100Ｖ～440Ｖ　　周波数 ： 50Hz、 60Hz",""))))</f>
        <v/>
      </c>
      <c r="F9" s="128"/>
      <c r="G9" s="129"/>
      <c r="H9" s="130"/>
      <c r="I9" s="145" t="str">
        <f>IF(D8=" 4-高低圧盤"," 建築補強確認",IF(D8=" 5-高圧機器"," 変圧器負荷率、力率改善、換気装置の確認",IF(D8=" 6･7-保護協調"," 継電器確認　 (OCR･UVR･APFR･OVGR･OVR･RPR･DGR･87･96)",IF(D8=" 8-電気方式"," 1φ：105[V]～107[V]　 　3φ：182[V]～222[V]",""))))</f>
        <v/>
      </c>
      <c r="J9" s="129"/>
      <c r="K9" s="129"/>
      <c r="L9" s="129"/>
      <c r="M9" s="111" t="str">
        <f>IF(D8=" 5-高圧機器","ＶＤ４、室内換気計算","")</f>
        <v/>
      </c>
      <c r="N9" s="77"/>
      <c r="O9" s="38"/>
      <c r="P9" s="44" t="s">
        <v>533</v>
      </c>
      <c r="Q9" s="54" t="s">
        <v>534</v>
      </c>
      <c r="S9" s="46" t="s">
        <v>535</v>
      </c>
      <c r="T9" s="47"/>
      <c r="U9" s="46" t="s">
        <v>536</v>
      </c>
    </row>
    <row r="10" spans="2:21" ht="13.5" customHeight="1" x14ac:dyDescent="0.15">
      <c r="B10" s="62"/>
      <c r="C10" s="75"/>
      <c r="D10" s="78"/>
      <c r="E10" s="123" t="str">
        <f>IF(D8=" 6･7-保護協調","　　高圧開閉器 ･ 高圧遮断器の仕様","")</f>
        <v/>
      </c>
      <c r="F10" s="128"/>
      <c r="G10" s="129"/>
      <c r="H10" s="130"/>
      <c r="I10" s="129" t="str">
        <f>IF(D8=" 6･7-保護協調"," 変圧器励磁突入電流","")</f>
        <v/>
      </c>
      <c r="J10" s="129"/>
      <c r="K10" s="129"/>
      <c r="L10" s="129"/>
      <c r="M10" s="111" t="str">
        <f>IF(D8=" 6-保護協調","励磁突入電流計算","")</f>
        <v/>
      </c>
      <c r="N10" s="77"/>
      <c r="O10" s="38"/>
      <c r="P10" s="44" t="s">
        <v>537</v>
      </c>
      <c r="Q10" s="54" t="s">
        <v>538</v>
      </c>
      <c r="S10" s="46" t="s">
        <v>539</v>
      </c>
      <c r="T10" s="47"/>
      <c r="U10" s="47"/>
    </row>
    <row r="11" spans="2:21" ht="13.5" customHeight="1" x14ac:dyDescent="0.15">
      <c r="B11" s="69"/>
      <c r="C11" s="70"/>
      <c r="D11" s="71" t="str">
        <f>IF(D12&lt;&gt;"","8 ～ 9","")</f>
        <v/>
      </c>
      <c r="E11" s="131"/>
      <c r="F11" s="132"/>
      <c r="G11" s="132"/>
      <c r="H11" s="133"/>
      <c r="I11" s="132"/>
      <c r="J11" s="132"/>
      <c r="K11" s="132"/>
      <c r="L11" s="132"/>
      <c r="M11" s="114"/>
      <c r="N11" s="73"/>
      <c r="O11" s="38"/>
      <c r="P11" s="44" t="s">
        <v>540</v>
      </c>
      <c r="Q11" s="54" t="s">
        <v>541</v>
      </c>
      <c r="S11" s="46" t="s">
        <v>1117</v>
      </c>
      <c r="T11" s="47"/>
      <c r="U11" s="46"/>
    </row>
    <row r="12" spans="2:21" ht="13.5" customHeight="1" x14ac:dyDescent="0.15">
      <c r="B12" s="55"/>
      <c r="C12" s="74" t="s">
        <v>542</v>
      </c>
      <c r="D12" s="57"/>
      <c r="E12" s="124" t="str">
        <f>IF(OR(D12=" 8-発電機設備",D12=" 9-太陽光発電"),"　　寸法、 質量、 据付基礎、 搬入計画、 納期確認",IF(D12="   その他","　　水力発電（ペルトン／カプラン／フランシス／チューブ水車）、 揚水",""))</f>
        <v/>
      </c>
      <c r="F12" s="125"/>
      <c r="G12" s="126"/>
      <c r="H12" s="127"/>
      <c r="I12" s="142" t="str">
        <f>IF(OR(D12=" 8-発電機設備")," 目的 ： 売電より安価のため、 ピークカット用、重要負荷用、防災用",IF(D12=" 9-太陽光発電"," 目的 : クリーン ・ エネルギー",IF(D12="   その他"," コンバインドサイクル発電（内燃力発電＋汽力発電）、 太陽熱発電","")))</f>
        <v/>
      </c>
      <c r="J12" s="126"/>
      <c r="K12" s="126"/>
      <c r="L12" s="126"/>
      <c r="M12" s="112" t="str">
        <f>IF(D12=" 9-太陽光発電","風圧荷重計算","")</f>
        <v/>
      </c>
      <c r="N12" s="61"/>
      <c r="O12" s="38"/>
      <c r="P12" s="44" t="s">
        <v>544</v>
      </c>
      <c r="Q12" s="54" t="s">
        <v>545</v>
      </c>
      <c r="S12" s="46" t="s">
        <v>1116</v>
      </c>
      <c r="T12" s="47"/>
      <c r="U12" s="46" t="s">
        <v>546</v>
      </c>
    </row>
    <row r="13" spans="2:21" ht="13.5" customHeight="1" x14ac:dyDescent="0.15">
      <c r="B13" s="62"/>
      <c r="C13" s="75"/>
      <c r="D13" s="76"/>
      <c r="E13" s="123" t="str">
        <f>IF(OR(D12=" 8-発電機設備",D12=" 9-太陽光発電"),"　　設置の目的確認　　連係運転の有無　　建築補強確認",IF(D12="   その他","　　原子力発電、 気力（石炭／石油／天然ガス）、 内燃力（石油）",""))</f>
        <v/>
      </c>
      <c r="F13" s="128"/>
      <c r="G13" s="129"/>
      <c r="H13" s="130"/>
      <c r="I13" s="145" t="str">
        <f>IF(D12=" 8-発電機設備"," 防振、 耐震措置、 騒音、 遮音、 燃料タンク、 排気ルート",IF(D12=" 9-太陽光発電"," パネル取付架台、架台基礎、屋上防水、耐震措置、風圧加重",IF(D12="   その他"," 地熱発電、 風力発電、 潮力発電、 波力発電、 海水温度差発電","")))</f>
        <v/>
      </c>
      <c r="J13" s="129"/>
      <c r="K13" s="129"/>
      <c r="L13" s="129"/>
      <c r="M13" s="111" t="str">
        <f>IF(OR(D12=" 8-発電機設備",D12=" 9-太陽光発電"),"盤耐震措置計算","")</f>
        <v/>
      </c>
      <c r="N13" s="77"/>
      <c r="O13" s="38"/>
      <c r="P13" s="79"/>
      <c r="Q13" s="80"/>
      <c r="S13" s="81"/>
      <c r="T13" s="47"/>
      <c r="U13" s="46" t="s">
        <v>547</v>
      </c>
    </row>
    <row r="14" spans="2:21" ht="13.5" customHeight="1" x14ac:dyDescent="0.15">
      <c r="B14" s="69"/>
      <c r="C14" s="70"/>
      <c r="D14" s="71" t="str">
        <f>IF(D15&lt;&gt;"","10 ～ 11","")</f>
        <v/>
      </c>
      <c r="E14" s="132"/>
      <c r="F14" s="132"/>
      <c r="G14" s="132"/>
      <c r="H14" s="133"/>
      <c r="I14" s="132"/>
      <c r="J14" s="132"/>
      <c r="K14" s="132"/>
      <c r="L14" s="132"/>
      <c r="M14" s="113"/>
      <c r="N14" s="73"/>
      <c r="O14" s="38"/>
      <c r="P14" s="79"/>
      <c r="Q14" s="80"/>
      <c r="S14" s="46"/>
      <c r="T14" s="47"/>
      <c r="U14" s="47"/>
    </row>
    <row r="15" spans="2:21" ht="13.5" customHeight="1" x14ac:dyDescent="0.15">
      <c r="B15" s="55"/>
      <c r="C15" s="74" t="s">
        <v>548</v>
      </c>
      <c r="D15" s="57"/>
      <c r="E15" s="124" t="str">
        <f>IF(OR(D15="10-蓄電池",D15="11-ＵＰＳ"),"　　寸法、 質量、 据付基礎、 搬入計画　　　　建築補強確認",IF(D15="11-ＵＰＳ","",""))</f>
        <v/>
      </c>
      <c r="F15" s="125"/>
      <c r="G15" s="126"/>
      <c r="H15" s="127"/>
      <c r="I15" s="142" t="str">
        <f>IF(D15="10-蓄電池"," 用途、 負荷、 負荷側端子電圧、 交直切替方式、 耐震措置",IF(D15="11-ＵＰＳ"," 用途、 負荷、 補償時間、 セット数、 耐震措置",""))</f>
        <v/>
      </c>
      <c r="J15" s="126"/>
      <c r="K15" s="126"/>
      <c r="L15" s="126"/>
      <c r="M15" s="112" t="str">
        <f>IF(OR(D15="10-蓄電池",D15="11-ＵＰＳ"),"盤耐震措置計算","")</f>
        <v/>
      </c>
      <c r="N15" s="61"/>
      <c r="O15" s="38"/>
      <c r="P15" s="79"/>
      <c r="Q15" s="80"/>
      <c r="S15" s="46" t="s">
        <v>543</v>
      </c>
      <c r="T15" s="47"/>
      <c r="U15" s="46"/>
    </row>
    <row r="16" spans="2:21" ht="13.5" customHeight="1" x14ac:dyDescent="0.15">
      <c r="B16" s="69"/>
      <c r="C16" s="70"/>
      <c r="D16" s="82" t="str">
        <f>IF(D17&lt;&gt;"","12 ～ 13","")</f>
        <v/>
      </c>
      <c r="E16" s="131"/>
      <c r="F16" s="132"/>
      <c r="G16" s="132"/>
      <c r="H16" s="133"/>
      <c r="I16" s="131"/>
      <c r="J16" s="132"/>
      <c r="K16" s="132"/>
      <c r="L16" s="132"/>
      <c r="M16" s="114"/>
      <c r="N16" s="73"/>
      <c r="O16" s="38"/>
      <c r="P16" s="79"/>
      <c r="Q16" s="80"/>
      <c r="S16" s="46" t="s">
        <v>549</v>
      </c>
      <c r="T16" s="47"/>
      <c r="U16" s="46" t="s">
        <v>550</v>
      </c>
    </row>
    <row r="17" spans="2:21" ht="13.5" customHeight="1" x14ac:dyDescent="0.15">
      <c r="B17" s="55"/>
      <c r="C17" s="74" t="s">
        <v>551</v>
      </c>
      <c r="D17" s="57"/>
      <c r="E17" s="124" t="str">
        <f>IF(D17="12-電力幹線","　　電気方式、負荷の特性、ケーブルの種類、布設方法",IF(D17="13-接地幹線","　　接地の種別（ＥA・ＥLA・ＥC・ＥB・ＥD・ＥDELB・Ｅp，c）、布設方法",""))</f>
        <v/>
      </c>
      <c r="F17" s="125"/>
      <c r="G17" s="126"/>
      <c r="H17" s="127"/>
      <c r="I17" s="142" t="str">
        <f>IF(D17="12-電力幹線"," ケーブルの短絡・連続許容電流、負荷の力率、　　　図面縮尺確認",IF(D17="13-接地幹線"," 接地極材料、接地端子盤、接地幹線・分岐配線のサイズ",""))</f>
        <v/>
      </c>
      <c r="J17" s="126"/>
      <c r="K17" s="126"/>
      <c r="L17" s="126"/>
      <c r="M17" s="112" t="str">
        <f>IF(D17="12-電力幹線","ＶＤ４","")</f>
        <v/>
      </c>
      <c r="N17" s="61"/>
      <c r="O17" s="38"/>
      <c r="P17" s="79"/>
      <c r="Q17" s="80"/>
      <c r="S17" s="46" t="s">
        <v>552</v>
      </c>
      <c r="T17" s="47"/>
      <c r="U17" s="46" t="s">
        <v>553</v>
      </c>
    </row>
    <row r="18" spans="2:21" ht="13.5" customHeight="1" x14ac:dyDescent="0.15">
      <c r="B18" s="62"/>
      <c r="C18" s="75"/>
      <c r="D18" s="83"/>
      <c r="E18" s="123" t="str">
        <f>IF(D17&lt;&gt;"","　　配管配線材料、 配管配線サイズ、 配管配線方法","")</f>
        <v/>
      </c>
      <c r="F18" s="128"/>
      <c r="G18" s="129"/>
      <c r="H18" s="130"/>
      <c r="I18" s="145" t="str">
        <f>IF(D17&lt;&gt;""," 配管配線ルート確認、 一次側・二次側接続方法","")</f>
        <v/>
      </c>
      <c r="J18" s="129"/>
      <c r="K18" s="129"/>
      <c r="L18" s="129"/>
      <c r="M18" s="111"/>
      <c r="N18" s="77"/>
      <c r="O18" s="38"/>
      <c r="P18" s="79"/>
      <c r="Q18" s="80"/>
      <c r="S18" s="81"/>
      <c r="T18" s="47"/>
      <c r="U18" s="46" t="s">
        <v>554</v>
      </c>
    </row>
    <row r="19" spans="2:21" ht="13.5" customHeight="1" x14ac:dyDescent="0.15">
      <c r="B19" s="69"/>
      <c r="C19" s="70"/>
      <c r="D19" s="71" t="str">
        <f>IF(D20&lt;&gt;"","14 ～ 19","")</f>
        <v/>
      </c>
      <c r="E19" s="132"/>
      <c r="F19" s="132"/>
      <c r="G19" s="132"/>
      <c r="H19" s="133"/>
      <c r="I19" s="132"/>
      <c r="J19" s="132"/>
      <c r="K19" s="132"/>
      <c r="L19" s="132"/>
      <c r="M19" s="115"/>
      <c r="N19" s="73"/>
      <c r="O19" s="38"/>
      <c r="P19" s="79"/>
      <c r="Q19" s="80"/>
      <c r="S19" s="81"/>
      <c r="T19" s="47"/>
      <c r="U19" s="46" t="s">
        <v>555</v>
      </c>
    </row>
    <row r="20" spans="2:21" ht="13.5" customHeight="1" x14ac:dyDescent="0.15">
      <c r="B20" s="55"/>
      <c r="C20" s="74" t="s">
        <v>556</v>
      </c>
      <c r="D20" s="57"/>
      <c r="E20" s="124" t="str">
        <f>IF(D20="14-生産動力","　　生産機器の電気仕様確認",IF(D20="15-熱源動力","　　冷凍機、 エァコン、 冷温水発生機、 ボイラー、 冷温水ポンプ",IF(D20="16-換気動力","　　給排気ファン、 環気ファン",IF(D20="17-衛生動力","　　給排水ポンプ、 水槽、 厨房機器、 浄化槽",IF(D20="18-建築動力","　　エレベータ、 ダムウェータ、 エスカレータ、 シャッタ、 ゴンドラ",IF(D20="19-防災動力","　　消火ポンプ、 排煙ファン、 防火シャッタ、 消防認定品",""))))))</f>
        <v/>
      </c>
      <c r="F20" s="125"/>
      <c r="G20" s="126"/>
      <c r="H20" s="127"/>
      <c r="I20" s="142" t="str">
        <f>IF(OR(D20="",D20="14-生産動力"),""," 始動方式 ： 直入、Ｓ-Ｄ、リアクトル、始動補償器、電磁カップリング")</f>
        <v/>
      </c>
      <c r="J20" s="126"/>
      <c r="K20" s="126"/>
      <c r="L20" s="126"/>
      <c r="M20" s="116"/>
      <c r="N20" s="61"/>
      <c r="O20" s="38"/>
      <c r="P20" s="79"/>
      <c r="Q20" s="84"/>
      <c r="S20" s="47"/>
      <c r="T20" s="47"/>
      <c r="U20" s="47"/>
    </row>
    <row r="21" spans="2:21" ht="13.5" customHeight="1" x14ac:dyDescent="0.15">
      <c r="B21" s="62"/>
      <c r="C21" s="75"/>
      <c r="D21" s="83"/>
      <c r="E21" s="123" t="str">
        <f>IF(D20="","",IF(D20="14-生産動力","　　最大負荷、 二次側配線の有無","　　動力操作・監視・警報盤の内機仕様、操作警報配線"))</f>
        <v/>
      </c>
      <c r="F21" s="128"/>
      <c r="G21" s="129"/>
      <c r="H21" s="130"/>
      <c r="I21" s="145" t="str">
        <f>IF(D20&lt;&gt;""," 電動機需要率、 実負荷電流、 力率、 効率、 図面縮尺確認","")</f>
        <v/>
      </c>
      <c r="J21" s="129"/>
      <c r="K21" s="129"/>
      <c r="L21" s="129"/>
      <c r="M21" s="111" t="str">
        <f>IF(D20&lt;&gt;"","ＶＤ３ ・機器負荷表","")</f>
        <v/>
      </c>
      <c r="N21" s="77"/>
      <c r="O21" s="38"/>
      <c r="P21" s="38"/>
      <c r="Q21" s="84"/>
      <c r="S21" s="46"/>
      <c r="T21" s="47"/>
      <c r="U21" s="47"/>
    </row>
    <row r="22" spans="2:21" ht="13.5" customHeight="1" x14ac:dyDescent="0.15">
      <c r="B22" s="62"/>
      <c r="C22" s="75"/>
      <c r="D22" s="85"/>
      <c r="E22" s="123" t="str">
        <f>IF(OR(D20="",D20="14-生産動力"),"","　　電気方式、 配管配線材料、 配管配線サイズ、 配管配線方法")</f>
        <v/>
      </c>
      <c r="F22" s="128"/>
      <c r="G22" s="129"/>
      <c r="H22" s="130"/>
      <c r="I22" s="145" t="str">
        <f>IF(OR(D20="15-熱源動力",D20="16-換気動力",D20="17-衛生動力")," 機器メーカとの機能確認、 他メーカ盤内機器組込確認調整",IF(D20="19-防災動力"," ・ 非常電源専用受電設備　　・ 自家発電設備　　・ 蓄電池設備",""))</f>
        <v/>
      </c>
      <c r="J22" s="129"/>
      <c r="K22" s="129"/>
      <c r="L22" s="129"/>
      <c r="M22" s="111"/>
      <c r="N22" s="77"/>
      <c r="O22" s="38"/>
      <c r="P22" s="38"/>
      <c r="Q22" s="84"/>
      <c r="S22" s="46" t="s">
        <v>557</v>
      </c>
      <c r="T22" s="47"/>
      <c r="U22" s="46"/>
    </row>
    <row r="23" spans="2:21" ht="13.5" customHeight="1" x14ac:dyDescent="0.15">
      <c r="B23" s="69"/>
      <c r="C23" s="70"/>
      <c r="D23" s="71" t="str">
        <f>IF(D24&lt;&gt;"","20 ～ 23","")</f>
        <v/>
      </c>
      <c r="E23" s="132"/>
      <c r="F23" s="132"/>
      <c r="G23" s="132"/>
      <c r="H23" s="133"/>
      <c r="I23" s="132"/>
      <c r="J23" s="132"/>
      <c r="K23" s="132"/>
      <c r="L23" s="132"/>
      <c r="M23" s="113"/>
      <c r="N23" s="73"/>
      <c r="O23" s="38"/>
      <c r="P23" s="79"/>
      <c r="Q23" s="84"/>
      <c r="S23" s="46" t="s">
        <v>558</v>
      </c>
      <c r="U23" s="46" t="s">
        <v>559</v>
      </c>
    </row>
    <row r="24" spans="2:21" ht="13.5" customHeight="1" x14ac:dyDescent="0.15">
      <c r="B24" s="55"/>
      <c r="C24" s="74" t="s">
        <v>560</v>
      </c>
      <c r="D24" s="57"/>
      <c r="E24" s="124" t="str">
        <f>IF(D24="20-器具取付","　　照明器具仕様、 取付方法、 納期確認",IF(D24="21-配管配線","　　電気方式、 配管配線材料、 配管配線サイズ、 配管配線方法",IF(D24="22-照明制御","　　制御方式 ： スイッチ、リモコンスイッチ、マグネットスイッチ、調光",IF(D24="23-防爆工事","　　動力、 照明、 コンセント、 情報、 自火報設備　共通",""))))</f>
        <v/>
      </c>
      <c r="F24" s="125"/>
      <c r="G24" s="126"/>
      <c r="H24" s="127"/>
      <c r="I24" s="142" t="str">
        <f>IF(D24="20-器具取付"," 建築工事との取合、 器具配置 ・ ランプ色温度 ・ 照度確認",IF(D24="21-配管配線"," 配管配線ルート確認、器具結線方法、　　　 図面縮尺確認",IF(D24="22-照明制御"," 照明制御盤 ・ 調光盤仕様 、 制御配線方法",IF(D24="23-防爆工事","",""))))</f>
        <v/>
      </c>
      <c r="J24" s="126"/>
      <c r="K24" s="126"/>
      <c r="L24" s="126"/>
      <c r="M24" s="112" t="str">
        <f>IF(D24="20-器具取付","平均照度法","")</f>
        <v/>
      </c>
      <c r="N24" s="61"/>
      <c r="O24" s="38"/>
      <c r="P24" s="79"/>
      <c r="Q24" s="84"/>
      <c r="S24" s="81"/>
      <c r="U24" s="46" t="s">
        <v>561</v>
      </c>
    </row>
    <row r="25" spans="2:21" ht="13.5" customHeight="1" x14ac:dyDescent="0.15">
      <c r="B25" s="62"/>
      <c r="C25" s="75"/>
      <c r="D25" s="83"/>
      <c r="E25" s="123" t="str">
        <f>IF(D24="20-器具取付","　　天井直付・埋込、壁直付・埋込、床埋込、家具類取付、外灯、水中",IF(D24="21-配管配線","　　隠ぺい、 露出、 地中、 開渠、 暗渠配線",IF(D24="22-照明制御","　　スイッチ ： 1Ｐ、2Ｐ、3Ｗ、4Ｗ",IF(D24="23-防爆工事","　　耐圧防爆、 安全増防爆、 内圧防爆、 本質安全防爆",""))))</f>
        <v/>
      </c>
      <c r="F25" s="128"/>
      <c r="G25" s="129"/>
      <c r="H25" s="130"/>
      <c r="I25" s="145" t="str">
        <f>IF(D24="20-器具取付"," 器具の質量、外灯 ： コンクリート基礎、 水中照明 ： 絶縁トランス",IF(D24="21-配管配線","",IF(D24="23-防爆工事"," 工場電気設備防爆指針による。",IF(D24="22-照明制御"," 自動点滅器、 人感センサ、 プログラムタイマー、 オートリフタ制御盤",""))))</f>
        <v/>
      </c>
      <c r="J25" s="129"/>
      <c r="K25" s="129"/>
      <c r="L25" s="129"/>
      <c r="M25" s="117"/>
      <c r="N25" s="77"/>
      <c r="O25" s="38"/>
      <c r="P25" s="38"/>
      <c r="Q25" s="84"/>
      <c r="S25" s="46"/>
      <c r="U25" s="81"/>
    </row>
    <row r="26" spans="2:21" ht="13.5" customHeight="1" x14ac:dyDescent="0.15">
      <c r="B26" s="62"/>
      <c r="C26" s="75"/>
      <c r="D26" s="85"/>
      <c r="E26" s="123"/>
      <c r="F26" s="128"/>
      <c r="G26" s="129"/>
      <c r="H26" s="130"/>
      <c r="I26" s="145" t="str">
        <f>IF(D24="20-器具取付"," 負荷の用途 ： 負荷容量、 負荷力率、 需要率",IF(D24="21-配管配線","",IF(D24="22-照明制御","","")))</f>
        <v/>
      </c>
      <c r="J26" s="129"/>
      <c r="K26" s="129"/>
      <c r="L26" s="129"/>
      <c r="M26" s="111" t="str">
        <f>IF(D24="20-器具取付","機器負荷表","")</f>
        <v/>
      </c>
      <c r="N26" s="77"/>
      <c r="O26" s="38"/>
      <c r="P26" s="38"/>
      <c r="Q26" s="84"/>
      <c r="S26" s="46" t="s">
        <v>562</v>
      </c>
      <c r="U26" s="46"/>
    </row>
    <row r="27" spans="2:21" ht="13.5" customHeight="1" x14ac:dyDescent="0.15">
      <c r="B27" s="69"/>
      <c r="C27" s="70"/>
      <c r="D27" s="71" t="str">
        <f>IF(D28&lt;&gt;"","24 ～ 25","")</f>
        <v/>
      </c>
      <c r="E27" s="132"/>
      <c r="F27" s="132"/>
      <c r="G27" s="132"/>
      <c r="H27" s="133"/>
      <c r="I27" s="132"/>
      <c r="J27" s="132"/>
      <c r="K27" s="132"/>
      <c r="L27" s="132"/>
      <c r="M27" s="113"/>
      <c r="N27" s="73"/>
      <c r="O27" s="38"/>
      <c r="P27" s="38"/>
      <c r="Q27" s="84"/>
      <c r="S27" s="46" t="s">
        <v>563</v>
      </c>
      <c r="U27" s="46" t="s">
        <v>564</v>
      </c>
    </row>
    <row r="28" spans="2:21" ht="13.5" customHeight="1" x14ac:dyDescent="0.15">
      <c r="B28" s="55"/>
      <c r="C28" s="74" t="s">
        <v>565</v>
      </c>
      <c r="D28" s="57"/>
      <c r="E28" s="124" t="str">
        <f>IF(D28="24-器具取付","　　配線器具仕様、 取付方法、 納期確認",IF(D28="25-配管配線","　　電気方式、 配管配線材料、 配管配線サイズ、 配管配線方法",""))</f>
        <v/>
      </c>
      <c r="F28" s="125"/>
      <c r="G28" s="126"/>
      <c r="H28" s="127"/>
      <c r="I28" s="142" t="str">
        <f>IF(D28="",""," 配管配線ルート確認、器具結線方法、　　　 図面縮尺確認")</f>
        <v/>
      </c>
      <c r="J28" s="126"/>
      <c r="K28" s="126"/>
      <c r="L28" s="126"/>
      <c r="M28" s="116"/>
      <c r="N28" s="61"/>
      <c r="O28" s="38"/>
      <c r="P28" s="38"/>
      <c r="Q28" s="84"/>
      <c r="S28" s="46" t="s">
        <v>566</v>
      </c>
      <c r="U28" s="46" t="s">
        <v>567</v>
      </c>
    </row>
    <row r="29" spans="2:21" ht="13.5" customHeight="1" x14ac:dyDescent="0.15">
      <c r="B29" s="62"/>
      <c r="C29" s="75"/>
      <c r="D29" s="83"/>
      <c r="E29" s="123" t="str">
        <f>IF(D28="24-器具取付","　　埋込、 露出、 防湿、 防水",IF(D28="25-配管配線","　　隠ぺい、 露出、 地中、 開渠、 暗渠配線",""))</f>
        <v/>
      </c>
      <c r="F29" s="128"/>
      <c r="G29" s="129"/>
      <c r="H29" s="130"/>
      <c r="I29" s="145" t="str">
        <f>IF(D28="24-器具取付"," 負荷の用途 ： 負荷容量、 負荷力率、 需要率",IF(D28="25-配管配線","",""))</f>
        <v/>
      </c>
      <c r="J29" s="129"/>
      <c r="K29" s="129"/>
      <c r="L29" s="129"/>
      <c r="M29" s="111" t="str">
        <f>IF(D28="24-器具取付","機器負荷表","")</f>
        <v/>
      </c>
      <c r="N29" s="77"/>
      <c r="O29" s="38"/>
      <c r="P29" s="38"/>
      <c r="Q29" s="84"/>
      <c r="S29" s="46" t="s">
        <v>568</v>
      </c>
      <c r="U29" s="46" t="s">
        <v>569</v>
      </c>
    </row>
    <row r="30" spans="2:21" ht="13.5" customHeight="1" x14ac:dyDescent="0.15">
      <c r="B30" s="69"/>
      <c r="C30" s="70"/>
      <c r="D30" s="71" t="str">
        <f>IF(D31&lt;&gt;"","26 ～ 29","")</f>
        <v/>
      </c>
      <c r="E30" s="132"/>
      <c r="F30" s="132"/>
      <c r="G30" s="132"/>
      <c r="H30" s="134"/>
      <c r="I30" s="132"/>
      <c r="J30" s="132"/>
      <c r="K30" s="132"/>
      <c r="L30" s="132"/>
      <c r="M30" s="113"/>
      <c r="N30" s="73"/>
      <c r="O30" s="38"/>
      <c r="P30" s="38"/>
      <c r="Q30" s="84"/>
    </row>
    <row r="31" spans="2:21" ht="13.5" customHeight="1" x14ac:dyDescent="0.15">
      <c r="B31" s="55"/>
      <c r="C31" s="74" t="s">
        <v>570</v>
      </c>
      <c r="D31" s="57"/>
      <c r="E31" s="124" t="str">
        <f>IF(D31="26-工事項目","　　構内電話交換、構内放送、テレビ共聴、インターホン、電気時計",IF(D31="27-情報機器","　　各情報機器のメーカ仕様、 取付方法、 納期確認",IF(D31="28-配管配線","　　配管配線材料、 配管配線サイズ、 配管配線方法",IF(D31="29-試験調整","　　各メーカの現場試験測定日確認",""))))</f>
        <v/>
      </c>
      <c r="F31" s="125"/>
      <c r="G31" s="126"/>
      <c r="H31" s="127"/>
      <c r="I31" s="142" t="str">
        <f>IF(D31="26-工事項目"," 電話引込 ： メタル／光　　　構内放送 ： 業務／防災",IF(D31="27-情報機器"," 設計図による各情報機器仕様とメーカ仕様との整合性",IF(D31="28-配管配線"," 配管配線ルート確認、 機器接続方法、　　　 図面縮尺確認",IF(D31="29-試験調整"," 各メーカの工場性能保証試験表、 現場測定 ・ 試験調整",""))))</f>
        <v/>
      </c>
      <c r="J31" s="126"/>
      <c r="K31" s="126"/>
      <c r="L31" s="126"/>
      <c r="M31" s="116"/>
      <c r="N31" s="61"/>
      <c r="O31" s="38"/>
      <c r="P31" s="38"/>
      <c r="Q31" s="84"/>
      <c r="S31" s="46"/>
    </row>
    <row r="32" spans="2:21" ht="13.5" customHeight="1" x14ac:dyDescent="0.15">
      <c r="B32" s="62"/>
      <c r="C32" s="75"/>
      <c r="D32" s="83"/>
      <c r="E32" s="123" t="str">
        <f>IF(D31="26-工事項目","　　舞台音響・映像、 ＩＴＶ監視、 出退表示、 音声誘導、 構内ＬＡＮ",IF(D31="27-情報機器","　　各機器の容量 ・ 余裕度確認",IF(D31="28-配管配線","",IF(D31="29-試験調整","",""))))</f>
        <v/>
      </c>
      <c r="F32" s="128"/>
      <c r="G32" s="129"/>
      <c r="H32" s="130"/>
      <c r="I32" s="145" t="str">
        <f>IF(D31="26-工事項目"," テレビ共聴 ： ＡＮＴ／ＣＡＴＶ　　　ＬＡＮ ： 伝送速度",IF(D31="27-情報機器"," 建築工事との取合、 建築補強、 防振、 耐震措置",IF(D31="28-配管配線","",IF(D31="29-試験調整","",""))))</f>
        <v/>
      </c>
      <c r="J32" s="129"/>
      <c r="K32" s="129"/>
      <c r="L32" s="129"/>
      <c r="M32" s="111" t="str">
        <f>IF(D31="27-情報機器","盤耐震措置計算","")</f>
        <v/>
      </c>
      <c r="N32" s="77"/>
      <c r="O32" s="38"/>
      <c r="P32" s="38"/>
      <c r="Q32" s="84"/>
      <c r="S32" s="46" t="s">
        <v>1114</v>
      </c>
    </row>
    <row r="33" spans="2:19" ht="13.5" customHeight="1" x14ac:dyDescent="0.15">
      <c r="B33" s="62"/>
      <c r="C33" s="75"/>
      <c r="D33" s="85"/>
      <c r="E33" s="123" t="str">
        <f>IF(D31="26-工事項目","　　来場者カウント、 駐車場管制、セキュリティ　各設備　等",IF(D31="27-情報機器","",IF(D31="28-配管配線","",IF(D31="29-試験調整","",""))))</f>
        <v/>
      </c>
      <c r="F33" s="128"/>
      <c r="G33" s="129"/>
      <c r="H33" s="130"/>
      <c r="I33" s="145" t="str">
        <f>IF(D31="27-情報機器"," 他メーカとの機能確認、 他メーカ盤内機器組込確認調整","")</f>
        <v/>
      </c>
      <c r="J33" s="129"/>
      <c r="K33" s="129"/>
      <c r="L33" s="129"/>
      <c r="M33" s="117"/>
      <c r="N33" s="77"/>
      <c r="O33" s="38"/>
      <c r="P33" s="38"/>
      <c r="Q33" s="38"/>
      <c r="S33" s="46" t="s">
        <v>1115</v>
      </c>
    </row>
    <row r="34" spans="2:19" ht="13.5" customHeight="1" x14ac:dyDescent="0.15">
      <c r="B34" s="69"/>
      <c r="C34" s="70"/>
      <c r="D34" s="71" t="str">
        <f>IF(D35&lt;&gt;"","30 ～ 32","")</f>
        <v/>
      </c>
      <c r="E34" s="132"/>
      <c r="F34" s="132"/>
      <c r="G34" s="132"/>
      <c r="H34" s="133"/>
      <c r="I34" s="132"/>
      <c r="J34" s="132"/>
      <c r="K34" s="132"/>
      <c r="L34" s="132"/>
      <c r="M34" s="113"/>
      <c r="N34" s="73"/>
      <c r="O34" s="38"/>
      <c r="P34" s="38"/>
      <c r="Q34" s="38"/>
      <c r="S34" s="46" t="s">
        <v>571</v>
      </c>
    </row>
    <row r="35" spans="2:19" ht="13.5" customHeight="1" x14ac:dyDescent="0.15">
      <c r="B35" s="55"/>
      <c r="C35" s="74" t="s">
        <v>572</v>
      </c>
      <c r="D35" s="57"/>
      <c r="E35" s="124" t="str">
        <f>IF(D35="30-機器取付","　　機器仕様、 取付方法、 納期確認、 所轄消防確認",IF(D35="31-配管配線","　　配管配線材料、 配管配線サイズ、 配管配線方法",IF(D35="32-試験調整","　　現場試験測定、 消防署立会検査","")))</f>
        <v/>
      </c>
      <c r="F35" s="125"/>
      <c r="G35" s="126"/>
      <c r="H35" s="127"/>
      <c r="I35" s="142" t="str">
        <f>IF(D35="30-機器取付"," 複合盤、 受信機、 連動制御器、 耐震措置",IF(D35="31-配管配線"," 配管配線ルート確認、機器結線方法、 　　　図面縮尺確認",IF(D35="32-試験調整"," 作動試験、 警戒区域、 音量、 機器の取付位置確認","")))</f>
        <v/>
      </c>
      <c r="J35" s="126"/>
      <c r="K35" s="126"/>
      <c r="L35" s="126"/>
      <c r="M35" s="112" t="str">
        <f>IF(D35="30-機器取付","盤耐震措置計算","")</f>
        <v/>
      </c>
      <c r="N35" s="61"/>
      <c r="O35" s="38"/>
      <c r="P35" s="38"/>
      <c r="Q35" s="38"/>
    </row>
    <row r="36" spans="2:19" ht="13.5" customHeight="1" x14ac:dyDescent="0.15">
      <c r="B36" s="62"/>
      <c r="C36" s="75"/>
      <c r="D36" s="86"/>
      <c r="E36" s="123" t="str">
        <f>IF(D35="30-機器取付","　　消防法施行令別表１、 感知器の設置基準、 技術基準確認",IF(D35="31-配管配線","",IF(D35="32-試験調整","","")))</f>
        <v/>
      </c>
      <c r="F36" s="128"/>
      <c r="G36" s="129"/>
      <c r="H36" s="130"/>
      <c r="I36" s="145" t="str">
        <f>IF(D35="30-機器取付"," 感知器、 発信機、 中継器、 総合盤、 副受信機",IF(D35="31-配管配線","",IF(D35="32-試験調整","","")))</f>
        <v/>
      </c>
      <c r="J36" s="129"/>
      <c r="K36" s="129"/>
      <c r="L36" s="129"/>
      <c r="M36" s="117"/>
      <c r="N36" s="77"/>
      <c r="O36" s="38"/>
      <c r="P36" s="38"/>
      <c r="Q36" s="38"/>
    </row>
    <row r="37" spans="2:19" ht="13.5" customHeight="1" x14ac:dyDescent="0.15">
      <c r="B37" s="69"/>
      <c r="C37" s="70"/>
      <c r="D37" s="71" t="str">
        <f>IF(D38&lt;&gt;"","33 ～ 35","")</f>
        <v/>
      </c>
      <c r="E37" s="132"/>
      <c r="F37" s="132"/>
      <c r="G37" s="132"/>
      <c r="H37" s="133"/>
      <c r="I37" s="132"/>
      <c r="J37" s="132"/>
      <c r="K37" s="132"/>
      <c r="L37" s="132"/>
      <c r="M37" s="113"/>
      <c r="N37" s="73"/>
      <c r="O37" s="38"/>
      <c r="P37" s="38"/>
      <c r="Q37" s="38"/>
    </row>
    <row r="38" spans="2:19" ht="13.5" customHeight="1" x14ac:dyDescent="0.15">
      <c r="B38" s="55"/>
      <c r="C38" s="74" t="s">
        <v>573</v>
      </c>
      <c r="D38" s="57"/>
      <c r="E38" s="124" t="str">
        <f>IF(D38="35-受雷部","　　突針部 ： 保護角＝６０度 ／ ４５度 (危険物貯蔵庫)",IF(D38="35-避雷導線","　　引下げ導線の数 ： ２ ／ １ （５０㎡以下）",IF(D38="35-接地極","　　12mmφ-1500mm （溶融亜鉛めっき銅棒、銅被鋼棒、銅棒、鋼棒 ）","")))</f>
        <v/>
      </c>
      <c r="F38" s="125"/>
      <c r="G38" s="126"/>
      <c r="H38" s="127"/>
      <c r="I38" s="142" t="str">
        <f>IF(D38="35-受雷部"," 突針：１２ｍｍφ以上の銅、 アルミ、 亜鉛メッキした鉄、 鋼",IF(D38="35-避雷導線"," 銅又はアルミニウムの単線、より線、平角線、管 （銅 ： 30sqmm／アルミ ： 50sqmm）",IF(D38="35-接地極"," 引下げ導線の単独接地抵抗≦50［Ω］、 総合接地抵抗≦10［Ω］","")))</f>
        <v/>
      </c>
      <c r="J38" s="126"/>
      <c r="K38" s="126"/>
      <c r="L38" s="126"/>
      <c r="M38" s="116"/>
      <c r="N38" s="61"/>
      <c r="O38" s="38"/>
      <c r="P38" s="38"/>
      <c r="Q38" s="38"/>
    </row>
    <row r="39" spans="2:19" ht="13.5" customHeight="1" x14ac:dyDescent="0.15">
      <c r="B39" s="62"/>
      <c r="C39" s="75"/>
      <c r="D39" s="86"/>
      <c r="E39" s="123" t="str">
        <f>IF(D38="35-受雷部","　　むね上げ導体 ： 保護角＝６０度 ／ ４５度 (危険物貯蔵庫)",IF(D38="35-避雷導線","　　簡略法 ： Ｓ造、ＳＲＣ造、ＲＣ造－鉄骨・鉄筋 ２条以上",IF(D38="35-接地極","　　片面 0.35 ㎡ (銅板)　　　　　　　　接地極埋設深さ ： 地下 0.5 ｍ","")))</f>
        <v/>
      </c>
      <c r="F39" s="128"/>
      <c r="G39" s="129"/>
      <c r="H39" s="130"/>
      <c r="I39" s="145" t="str">
        <f>IF(D38="35-受雷部"," 銅又はアルミニウムの単線、より線、平角線、管 （銅 ： 30sqmm／アルミ ： 50sqmm）",IF(D38="35-避雷導線"," 簡略法 ： Ｓ造、ＳＲＣ造、ＲＣ造－２条以上（鉄骨・鉄筋）、　　　図面縮尺確認",IF(D38="35-接地極"," 接地極の省略 ： Ａ≧0.0576×ρ2　の場合","")))</f>
        <v/>
      </c>
      <c r="J39" s="129"/>
      <c r="K39" s="129"/>
      <c r="L39" s="129"/>
      <c r="M39" s="117"/>
      <c r="N39" s="77"/>
      <c r="O39" s="38"/>
      <c r="P39" s="38"/>
      <c r="Q39" s="38"/>
    </row>
    <row r="40" spans="2:19" ht="13.5" customHeight="1" x14ac:dyDescent="0.15">
      <c r="B40" s="87"/>
      <c r="C40" s="88"/>
      <c r="D40" s="89"/>
      <c r="E40" s="135" t="str">
        <f>IF(D38="35-受雷部","　　建基法施行令第87条の規定による風圧力に対して安全な構造 　⇒","")</f>
        <v/>
      </c>
      <c r="F40" s="136"/>
      <c r="G40" s="136"/>
      <c r="H40" s="137"/>
      <c r="I40" s="135" t="str">
        <f>IF(D38="35-受雷部"," ｑ＝０.６Ｅ･Ｖo^ 2　　　　Ｖo ： 30 ～ 46 [ｍ／ｓｅｃ] 、 Ｅ ： 風力係数","")</f>
        <v/>
      </c>
      <c r="J40" s="136"/>
      <c r="K40" s="136"/>
      <c r="L40" s="136"/>
      <c r="M40" s="118"/>
      <c r="N40" s="90"/>
      <c r="O40" s="38"/>
      <c r="P40" s="38"/>
      <c r="Q40" s="38"/>
    </row>
    <row r="41" spans="2:19" ht="15" customHeight="1" thickBot="1" x14ac:dyDescent="0.2">
      <c r="B41" s="91"/>
      <c r="C41" s="92"/>
      <c r="D41" s="93"/>
      <c r="E41" s="92"/>
      <c r="F41" s="92"/>
      <c r="G41" s="96" t="str">
        <f>IF(OR(D5&lt;&gt;"",D8&lt;&gt;"",D12&lt;&gt;"",D15&lt;&gt;"",D17&lt;&gt;"",D20&lt;&gt;"",D24&lt;&gt;"",D28&lt;&gt;"",D31&lt;&gt;"",D35&lt;&gt;"",D38&lt;&gt;""),"選択欄の表示番号で、シート「用語の解説」を選択して下さい","")</f>
        <v>選択欄の表示番号で、シート「用語の解説」を選択して下さい</v>
      </c>
      <c r="H41" s="94"/>
      <c r="I41" s="92"/>
      <c r="J41" s="92"/>
      <c r="K41" s="92"/>
      <c r="L41" s="92"/>
      <c r="M41" s="92"/>
      <c r="N41" s="95"/>
      <c r="O41" s="38"/>
      <c r="P41" s="38"/>
      <c r="Q41" s="38"/>
    </row>
  </sheetData>
  <mergeCells count="2">
    <mergeCell ref="B3:C3"/>
    <mergeCell ref="E3:H3"/>
  </mergeCells>
  <phoneticPr fontId="1"/>
  <dataValidations count="11">
    <dataValidation type="list" allowBlank="1" showInputMessage="1" showErrorMessage="1" sqref="D38">
      <formula1>$S$31:$S$34</formula1>
    </dataValidation>
    <dataValidation type="list" allowBlank="1" showInputMessage="1" showErrorMessage="1" sqref="D35">
      <formula1>$U$26:$U$29</formula1>
    </dataValidation>
    <dataValidation type="list" allowBlank="1" showInputMessage="1" showErrorMessage="1" sqref="D31">
      <formula1>$S$25:$S$29</formula1>
    </dataValidation>
    <dataValidation type="list" allowBlank="1" showInputMessage="1" showErrorMessage="1" sqref="D15">
      <formula1>$S$21:$S$23</formula1>
    </dataValidation>
    <dataValidation type="list" allowBlank="1" showInputMessage="1" showErrorMessage="1" sqref="D28">
      <formula1>$U$22:$U$24</formula1>
    </dataValidation>
    <dataValidation type="list" allowBlank="1" showInputMessage="1" showErrorMessage="1" sqref="D24">
      <formula1>$U$15:$U$19</formula1>
    </dataValidation>
    <dataValidation type="list" allowBlank="1" showInputMessage="1" showErrorMessage="1" sqref="D12">
      <formula1>$S$14:$S$17</formula1>
    </dataValidation>
    <dataValidation type="list" allowBlank="1" showInputMessage="1" showErrorMessage="1" sqref="D8">
      <formula1>$S$8:$S$12</formula1>
    </dataValidation>
    <dataValidation type="list" errorStyle="warning" allowBlank="1" showInputMessage="1" showErrorMessage="1" error="チェックが終了したら、このプルダウンリストの最上段を選択して下さい。" sqref="D5">
      <formula1>$S$3:$S$6</formula1>
    </dataValidation>
    <dataValidation type="list" allowBlank="1" showInputMessage="1" showErrorMessage="1" sqref="D20">
      <formula1>$U$3:$U$9</formula1>
    </dataValidation>
    <dataValidation type="list" allowBlank="1" showInputMessage="1" showErrorMessage="1" sqref="D17">
      <formula1>$U$11:$U$13</formula1>
    </dataValidation>
  </dataValidations>
  <hyperlinks>
    <hyperlink ref="Q3" r:id="rId1"/>
    <hyperlink ref="Q4" r:id="rId2"/>
    <hyperlink ref="Q8" r:id="rId3"/>
  </hyperlinks>
  <pageMargins left="0.62992125984251968" right="0.59055118110236227" top="0.9055118110236221" bottom="0.35433070866141736" header="0.31496062992125984" footer="0.31496062992125984"/>
  <pageSetup paperSize="9" scale="98" orientation="landscape"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10" sqref="B10:E10"/>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351</v>
      </c>
      <c r="C3" s="182"/>
      <c r="D3" s="182"/>
      <c r="E3" s="183"/>
      <c r="F3" s="218" t="s">
        <v>352</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353</v>
      </c>
      <c r="G4" s="196"/>
      <c r="H4" s="196"/>
      <c r="I4" s="197"/>
      <c r="J4" s="190" t="s">
        <v>354</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194"/>
      <c r="G5" s="194"/>
      <c r="H5" s="194"/>
      <c r="I5" s="194"/>
      <c r="J5" s="190"/>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194"/>
      <c r="G6" s="194"/>
      <c r="H6" s="194"/>
      <c r="I6" s="194"/>
      <c r="J6" s="190" t="s">
        <v>356</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194"/>
      <c r="G7" s="194"/>
      <c r="H7" s="194"/>
      <c r="I7" s="194"/>
      <c r="J7" s="190" t="s">
        <v>355</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194"/>
      <c r="G8" s="194"/>
      <c r="H8" s="194"/>
      <c r="I8" s="194"/>
      <c r="J8" s="190" t="s">
        <v>357</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194"/>
      <c r="G9" s="194"/>
      <c r="H9" s="194"/>
      <c r="I9" s="194"/>
      <c r="J9" s="190"/>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194"/>
      <c r="G10" s="194"/>
      <c r="H10" s="194"/>
      <c r="I10" s="194"/>
      <c r="J10" s="190" t="s">
        <v>358</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194"/>
      <c r="G11" s="194"/>
      <c r="H11" s="194"/>
      <c r="I11" s="194"/>
      <c r="J11" s="190"/>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1" t="s">
        <v>359</v>
      </c>
      <c r="G12" s="222"/>
      <c r="H12" s="222"/>
      <c r="I12" s="223"/>
      <c r="J12" s="190" t="s">
        <v>361</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1" t="s">
        <v>360</v>
      </c>
      <c r="G13" s="222"/>
      <c r="H13" s="222"/>
      <c r="I13" s="223"/>
      <c r="J13" s="190" t="s">
        <v>362</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194"/>
      <c r="G14" s="194"/>
      <c r="H14" s="194"/>
      <c r="I14" s="194"/>
      <c r="J14" s="190" t="s">
        <v>363</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194"/>
      <c r="G15" s="194"/>
      <c r="H15" s="194"/>
      <c r="I15" s="194"/>
      <c r="J15" s="190" t="s">
        <v>364</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c r="G16" s="196"/>
      <c r="H16" s="196"/>
      <c r="I16" s="197"/>
      <c r="J16" s="190"/>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194"/>
      <c r="G17" s="194"/>
      <c r="H17" s="194"/>
      <c r="I17" s="194"/>
      <c r="J17" s="190" t="s">
        <v>365</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194"/>
      <c r="G18" s="194"/>
      <c r="H18" s="194"/>
      <c r="I18" s="194"/>
      <c r="J18" s="190" t="s">
        <v>367</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194"/>
      <c r="G19" s="194"/>
      <c r="H19" s="194"/>
      <c r="I19" s="194"/>
      <c r="J19" s="190" t="s">
        <v>366</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194"/>
      <c r="G20" s="194"/>
      <c r="H20" s="194"/>
      <c r="I20" s="194"/>
      <c r="J20" s="190"/>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194"/>
      <c r="G21" s="194"/>
      <c r="H21" s="194"/>
      <c r="I21" s="194"/>
      <c r="J21" s="190" t="s">
        <v>368</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194"/>
      <c r="G22" s="194"/>
      <c r="H22" s="194"/>
      <c r="I22" s="194"/>
      <c r="J22" s="190" t="s">
        <v>369</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194"/>
      <c r="G23" s="194"/>
      <c r="H23" s="194"/>
      <c r="I23" s="194"/>
      <c r="J23" s="190"/>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t="s">
        <v>370</v>
      </c>
      <c r="G24" s="226"/>
      <c r="H24" s="226"/>
      <c r="I24" s="226"/>
      <c r="J24" s="190" t="s">
        <v>372</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t="s">
        <v>371</v>
      </c>
      <c r="G25" s="226"/>
      <c r="H25" s="226"/>
      <c r="I25" s="226"/>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194"/>
      <c r="G27" s="194"/>
      <c r="H27" s="194"/>
      <c r="I27" s="194"/>
      <c r="J27" s="190"/>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194"/>
      <c r="G28" s="194"/>
      <c r="H28" s="194"/>
      <c r="I28" s="194"/>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194"/>
      <c r="G29" s="194"/>
      <c r="H29" s="194"/>
      <c r="I29" s="194"/>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194"/>
      <c r="G30" s="194"/>
      <c r="H30" s="194"/>
      <c r="I30" s="194"/>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194"/>
      <c r="G31" s="194"/>
      <c r="H31" s="194"/>
      <c r="I31" s="194"/>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194"/>
      <c r="G32" s="194"/>
      <c r="H32" s="194"/>
      <c r="I32" s="194"/>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194"/>
      <c r="G33" s="194"/>
      <c r="H33" s="194"/>
      <c r="I33" s="194"/>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194"/>
      <c r="G34" s="194"/>
      <c r="H34" s="194"/>
      <c r="I34" s="194"/>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194"/>
      <c r="G35" s="194"/>
      <c r="H35" s="194"/>
      <c r="I35" s="194"/>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194"/>
      <c r="G36" s="194"/>
      <c r="H36" s="194"/>
      <c r="I36" s="194"/>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194"/>
      <c r="G37" s="194"/>
      <c r="H37" s="194"/>
      <c r="I37" s="194"/>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14"/>
      <c r="G38" s="214"/>
      <c r="H38" s="214"/>
      <c r="I38" s="214"/>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384</v>
      </c>
      <c r="C3" s="182"/>
      <c r="D3" s="182"/>
      <c r="E3" s="183"/>
      <c r="F3" s="218" t="s">
        <v>385</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239" t="s">
        <v>386</v>
      </c>
      <c r="G4" s="196"/>
      <c r="H4" s="196"/>
      <c r="I4" s="197"/>
      <c r="J4" s="190" t="s">
        <v>387</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390</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t="s">
        <v>411</v>
      </c>
      <c r="AJ5" s="191"/>
      <c r="AK5" s="191"/>
      <c r="AL5" s="191"/>
      <c r="AM5" s="192"/>
    </row>
    <row r="6" spans="2:39" ht="15" x14ac:dyDescent="0.35">
      <c r="B6" s="208"/>
      <c r="C6" s="208"/>
      <c r="D6" s="208"/>
      <c r="E6" s="208"/>
      <c r="F6" s="226"/>
      <c r="G6" s="226"/>
      <c r="H6" s="226"/>
      <c r="I6" s="226"/>
      <c r="J6" s="190" t="s">
        <v>388</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247" t="s">
        <v>412</v>
      </c>
      <c r="AJ6" s="248"/>
      <c r="AK6" s="248"/>
      <c r="AL6" s="248"/>
      <c r="AM6" s="249"/>
    </row>
    <row r="7" spans="2:39" ht="15" x14ac:dyDescent="0.35">
      <c r="B7" s="193"/>
      <c r="C7" s="193"/>
      <c r="D7" s="193"/>
      <c r="E7" s="193"/>
      <c r="F7" s="226"/>
      <c r="G7" s="226"/>
      <c r="H7" s="226"/>
      <c r="I7" s="226"/>
      <c r="J7" s="190" t="s">
        <v>389</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t="s">
        <v>391</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1" t="s">
        <v>392</v>
      </c>
      <c r="G10" s="222"/>
      <c r="H10" s="222"/>
      <c r="I10" s="223"/>
      <c r="J10" s="190" t="s">
        <v>393</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t="s">
        <v>394</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1" t="s">
        <v>395</v>
      </c>
      <c r="G13" s="222"/>
      <c r="H13" s="222"/>
      <c r="I13" s="223"/>
      <c r="J13" s="190" t="s">
        <v>396</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t="s">
        <v>397</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t="s">
        <v>398</v>
      </c>
      <c r="G16" s="196"/>
      <c r="H16" s="196"/>
      <c r="I16" s="197"/>
      <c r="J16" s="190" t="s">
        <v>399</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c r="G17" s="226"/>
      <c r="H17" s="226"/>
      <c r="I17" s="226"/>
      <c r="J17" s="190" t="s">
        <v>400</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1" t="s">
        <v>401</v>
      </c>
      <c r="G19" s="222"/>
      <c r="H19" s="222"/>
      <c r="I19" s="223"/>
      <c r="J19" s="190" t="s">
        <v>402</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t="s">
        <v>403</v>
      </c>
      <c r="G21" s="226"/>
      <c r="H21" s="226"/>
      <c r="I21" s="226"/>
      <c r="J21" s="190" t="s">
        <v>404</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t="s">
        <v>405</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c r="G23" s="226"/>
      <c r="H23" s="226"/>
      <c r="I23" s="226"/>
      <c r="J23" s="190"/>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t="s">
        <v>406</v>
      </c>
      <c r="G25" s="226"/>
      <c r="H25" s="226"/>
      <c r="I25" s="226"/>
      <c r="J25" s="190" t="s">
        <v>407</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t="s">
        <v>408</v>
      </c>
      <c r="G27" s="226"/>
      <c r="H27" s="226"/>
      <c r="I27" s="226"/>
      <c r="J27" s="190" t="s">
        <v>409</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t="s">
        <v>410</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234" t="s">
        <v>414</v>
      </c>
      <c r="C3" s="182"/>
      <c r="D3" s="182"/>
      <c r="E3" s="183"/>
      <c r="F3" s="218" t="s">
        <v>413</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239" t="s">
        <v>415</v>
      </c>
      <c r="G4" s="251"/>
      <c r="H4" s="251"/>
      <c r="I4" s="252"/>
      <c r="J4" s="190"/>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t="s">
        <v>416</v>
      </c>
      <c r="G5" s="226"/>
      <c r="H5" s="226"/>
      <c r="I5" s="226"/>
      <c r="J5" s="190" t="s">
        <v>417</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t="s">
        <v>418</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t="s">
        <v>419</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t="s">
        <v>422</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t="s">
        <v>420</v>
      </c>
      <c r="G10" s="226"/>
      <c r="H10" s="226"/>
      <c r="I10" s="226"/>
      <c r="J10" s="190" t="s">
        <v>421</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t="s">
        <v>423</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t="s">
        <v>424</v>
      </c>
      <c r="G13" s="226"/>
      <c r="H13" s="226"/>
      <c r="I13" s="226"/>
      <c r="J13" s="190" t="s">
        <v>425</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t="s">
        <v>426</v>
      </c>
      <c r="G15" s="226"/>
      <c r="H15" s="226"/>
      <c r="I15" s="226"/>
      <c r="J15" s="190" t="s">
        <v>427</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c r="G16" s="196"/>
      <c r="H16" s="196"/>
      <c r="I16" s="197"/>
      <c r="J16" s="190"/>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4.25" x14ac:dyDescent="0.35">
      <c r="B17" s="193"/>
      <c r="C17" s="193"/>
      <c r="D17" s="193"/>
      <c r="E17" s="193"/>
      <c r="F17" s="250" t="s">
        <v>428</v>
      </c>
      <c r="G17" s="250"/>
      <c r="H17" s="250"/>
      <c r="I17" s="250"/>
      <c r="J17" s="190" t="s">
        <v>429</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t="s">
        <v>430</v>
      </c>
      <c r="G19" s="226"/>
      <c r="H19" s="226"/>
      <c r="I19" s="226"/>
      <c r="J19" s="190" t="s">
        <v>431</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t="s">
        <v>432</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t="s">
        <v>433</v>
      </c>
      <c r="G22" s="226"/>
      <c r="H22" s="226"/>
      <c r="I22" s="226"/>
      <c r="J22" s="190" t="s">
        <v>434</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c r="G23" s="226"/>
      <c r="H23" s="226"/>
      <c r="I23" s="226"/>
      <c r="J23" s="190"/>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t="s">
        <v>435</v>
      </c>
      <c r="G24" s="226"/>
      <c r="H24" s="226"/>
      <c r="I24" s="226"/>
      <c r="J24" s="190" t="s">
        <v>436</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t="s">
        <v>437</v>
      </c>
      <c r="G26" s="226"/>
      <c r="H26" s="226"/>
      <c r="I26" s="226"/>
      <c r="J26" s="190" t="s">
        <v>438</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c r="G27" s="226"/>
      <c r="H27" s="226"/>
      <c r="I27" s="226"/>
      <c r="J27" s="190"/>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t="s">
        <v>439</v>
      </c>
      <c r="G29" s="226"/>
      <c r="H29" s="226"/>
      <c r="I29" s="226"/>
      <c r="J29" s="190" t="s">
        <v>440</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t="s">
        <v>441</v>
      </c>
      <c r="G31" s="226"/>
      <c r="H31" s="226"/>
      <c r="I31" s="226"/>
      <c r="J31" s="190" t="s">
        <v>442</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SheetLayoutView="100"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443</v>
      </c>
      <c r="C3" s="182"/>
      <c r="D3" s="182"/>
      <c r="E3" s="183"/>
      <c r="F3" s="218" t="s">
        <v>444</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445</v>
      </c>
      <c r="G4" s="196"/>
      <c r="H4" s="196"/>
      <c r="I4" s="197"/>
      <c r="J4" s="190" t="s">
        <v>446</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447</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t="s">
        <v>448</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t="s">
        <v>449</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t="s">
        <v>450</v>
      </c>
      <c r="G9" s="226"/>
      <c r="H9" s="226"/>
      <c r="I9" s="226"/>
      <c r="J9" s="190" t="s">
        <v>451</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t="s">
        <v>452</v>
      </c>
      <c r="G10" s="226"/>
      <c r="H10" s="226"/>
      <c r="I10" s="226"/>
      <c r="J10" s="190" t="s">
        <v>454</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t="s">
        <v>453</v>
      </c>
      <c r="G11" s="226"/>
      <c r="H11" s="226"/>
      <c r="I11" s="226"/>
      <c r="J11" s="190" t="s">
        <v>455</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t="s">
        <v>456</v>
      </c>
      <c r="G13" s="226"/>
      <c r="H13" s="226"/>
      <c r="I13" s="226"/>
      <c r="J13" s="190" t="s">
        <v>457</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t="s">
        <v>458</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t="s">
        <v>459</v>
      </c>
      <c r="G16" s="196"/>
      <c r="H16" s="196"/>
      <c r="I16" s="197"/>
      <c r="J16" s="211" t="s">
        <v>461</v>
      </c>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25"/>
      <c r="AI16" s="190"/>
      <c r="AJ16" s="191"/>
      <c r="AK16" s="191"/>
      <c r="AL16" s="191"/>
      <c r="AM16" s="192"/>
    </row>
    <row r="17" spans="2:39" ht="15" x14ac:dyDescent="0.35">
      <c r="B17" s="193"/>
      <c r="C17" s="193"/>
      <c r="D17" s="193"/>
      <c r="E17" s="193"/>
      <c r="F17" s="226"/>
      <c r="G17" s="226"/>
      <c r="H17" s="226"/>
      <c r="I17" s="226"/>
      <c r="J17" s="209" t="s">
        <v>460</v>
      </c>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24"/>
      <c r="AI17" s="190"/>
      <c r="AJ17" s="191"/>
      <c r="AK17" s="191"/>
      <c r="AL17" s="191"/>
      <c r="AM17" s="192"/>
    </row>
    <row r="18" spans="2:39" ht="15" x14ac:dyDescent="0.35">
      <c r="B18" s="193"/>
      <c r="C18" s="193"/>
      <c r="D18" s="193"/>
      <c r="E18" s="193"/>
      <c r="F18" s="226"/>
      <c r="G18" s="226"/>
      <c r="H18" s="226"/>
      <c r="I18" s="226"/>
      <c r="J18" s="190" t="s">
        <v>463</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c r="G19" s="226"/>
      <c r="H19" s="226"/>
      <c r="I19" s="226"/>
      <c r="J19" s="190" t="s">
        <v>462</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211" t="s">
        <v>464</v>
      </c>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25"/>
      <c r="AI20" s="190"/>
      <c r="AJ20" s="191"/>
      <c r="AK20" s="191"/>
      <c r="AL20" s="191"/>
      <c r="AM20" s="192"/>
    </row>
    <row r="21" spans="2:39" ht="15" x14ac:dyDescent="0.35">
      <c r="B21" s="193"/>
      <c r="C21" s="193"/>
      <c r="D21" s="193"/>
      <c r="E21" s="193"/>
      <c r="F21" s="226"/>
      <c r="G21" s="226"/>
      <c r="H21" s="226"/>
      <c r="I21" s="226"/>
      <c r="J21" s="209" t="s">
        <v>465</v>
      </c>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24"/>
      <c r="AI21" s="190"/>
      <c r="AJ21" s="191"/>
      <c r="AK21" s="191"/>
      <c r="AL21" s="191"/>
      <c r="AM21" s="192"/>
    </row>
    <row r="22" spans="2:39" ht="15" x14ac:dyDescent="0.35">
      <c r="B22" s="193"/>
      <c r="C22" s="193"/>
      <c r="D22" s="193"/>
      <c r="E22" s="193"/>
      <c r="F22" s="226"/>
      <c r="G22" s="226"/>
      <c r="H22" s="226"/>
      <c r="I22" s="226"/>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t="s">
        <v>466</v>
      </c>
      <c r="G23" s="226"/>
      <c r="H23" s="226"/>
      <c r="I23" s="226"/>
      <c r="J23" s="190" t="s">
        <v>467</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t="s">
        <v>468</v>
      </c>
      <c r="G25" s="226"/>
      <c r="H25" s="226"/>
      <c r="I25" s="226"/>
      <c r="J25" s="190" t="s">
        <v>469</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27"/>
      <c r="K26" s="13"/>
      <c r="L26" s="13"/>
      <c r="M26" s="13"/>
      <c r="N26" s="13"/>
      <c r="O26" s="13"/>
      <c r="P26" s="13"/>
      <c r="Q26" s="13"/>
      <c r="R26" s="13"/>
      <c r="S26" s="13"/>
      <c r="T26" s="13"/>
      <c r="U26" s="13"/>
      <c r="V26" s="13"/>
      <c r="W26" s="13"/>
      <c r="X26" s="13"/>
      <c r="Y26" s="13"/>
      <c r="Z26" s="13"/>
      <c r="AA26" s="13"/>
      <c r="AB26" s="13"/>
      <c r="AC26" s="13"/>
      <c r="AD26" s="13"/>
      <c r="AE26" s="13"/>
      <c r="AF26" s="13"/>
      <c r="AG26" s="13"/>
      <c r="AH26" s="14"/>
      <c r="AI26" s="190"/>
      <c r="AJ26" s="191"/>
      <c r="AK26" s="191"/>
      <c r="AL26" s="191"/>
      <c r="AM26" s="192"/>
    </row>
    <row r="27" spans="2:39" ht="15" x14ac:dyDescent="0.35">
      <c r="B27" s="193"/>
      <c r="C27" s="193"/>
      <c r="D27" s="193"/>
      <c r="E27" s="193"/>
      <c r="F27" s="226"/>
      <c r="G27" s="226"/>
      <c r="H27" s="226"/>
      <c r="I27" s="226"/>
      <c r="J27" s="190" t="s">
        <v>470</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t="s">
        <v>471</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t="s">
        <v>472</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t="s">
        <v>473</v>
      </c>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t="s">
        <v>474</v>
      </c>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t="s">
        <v>475</v>
      </c>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t="s">
        <v>476</v>
      </c>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7">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477</v>
      </c>
      <c r="C3" s="182"/>
      <c r="D3" s="182"/>
      <c r="E3" s="183"/>
      <c r="F3" s="218" t="s">
        <v>478</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479</v>
      </c>
      <c r="G4" s="196"/>
      <c r="H4" s="196"/>
      <c r="I4" s="197"/>
      <c r="J4" s="190" t="s">
        <v>480</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481</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t="s">
        <v>482</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t="s">
        <v>483</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t="s">
        <v>484</v>
      </c>
      <c r="G10" s="226"/>
      <c r="H10" s="226"/>
      <c r="I10" s="226"/>
      <c r="J10" s="190" t="s">
        <v>485</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t="s">
        <v>486</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t="s">
        <v>487</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c r="G13" s="226"/>
      <c r="H13" s="226"/>
      <c r="I13" s="226"/>
      <c r="J13" s="190"/>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t="s">
        <v>488</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t="s">
        <v>489</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t="s">
        <v>17</v>
      </c>
      <c r="G16" s="196"/>
      <c r="H16" s="196"/>
      <c r="I16" s="197"/>
      <c r="J16" s="190" t="s">
        <v>490</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c r="G17" s="226"/>
      <c r="H17" s="226"/>
      <c r="I17" s="226"/>
      <c r="J17" s="190"/>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t="s">
        <v>491</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c r="G19" s="226"/>
      <c r="H19" s="226"/>
      <c r="I19" s="226"/>
      <c r="J19" s="190" t="s">
        <v>492</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t="s">
        <v>494</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t="s">
        <v>495</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c r="G23" s="226"/>
      <c r="H23" s="226"/>
      <c r="I23" s="226"/>
      <c r="J23" s="190"/>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t="s">
        <v>493</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t="s">
        <v>497</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t="s">
        <v>498</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c r="G27" s="226"/>
      <c r="H27" s="226"/>
      <c r="I27" s="226"/>
      <c r="J27" s="190" t="s">
        <v>496</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t="s">
        <v>499</v>
      </c>
      <c r="G29" s="226"/>
      <c r="H29" s="226"/>
      <c r="I29" s="226"/>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J26:AH26"/>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7:AH27"/>
    <mergeCell ref="AI26:AM26"/>
    <mergeCell ref="B27:E27"/>
    <mergeCell ref="F27:I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502</v>
      </c>
      <c r="C3" s="182"/>
      <c r="D3" s="182"/>
      <c r="E3" s="183"/>
      <c r="F3" s="218" t="s">
        <v>503</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574</v>
      </c>
      <c r="G4" s="196"/>
      <c r="H4" s="196"/>
      <c r="I4" s="197"/>
      <c r="J4" s="190" t="s">
        <v>575</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578</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t="s">
        <v>606</v>
      </c>
      <c r="AJ5" s="191"/>
      <c r="AK5" s="191"/>
      <c r="AL5" s="191"/>
      <c r="AM5" s="192"/>
    </row>
    <row r="6" spans="2:39" ht="15" x14ac:dyDescent="0.35">
      <c r="B6" s="208"/>
      <c r="C6" s="208"/>
      <c r="D6" s="208"/>
      <c r="E6" s="208"/>
      <c r="F6" s="226"/>
      <c r="G6" s="226"/>
      <c r="H6" s="226"/>
      <c r="I6" s="226"/>
      <c r="J6" s="190" t="s">
        <v>576</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247" t="s">
        <v>607</v>
      </c>
      <c r="AJ6" s="248"/>
      <c r="AK6" s="248"/>
      <c r="AL6" s="248"/>
      <c r="AM6" s="249"/>
    </row>
    <row r="7" spans="2:39" ht="15" x14ac:dyDescent="0.35">
      <c r="B7" s="193"/>
      <c r="C7" s="193"/>
      <c r="D7" s="193"/>
      <c r="E7" s="193"/>
      <c r="F7" s="226"/>
      <c r="G7" s="226"/>
      <c r="H7" s="226"/>
      <c r="I7" s="226"/>
      <c r="J7" s="190"/>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t="s">
        <v>577</v>
      </c>
      <c r="G8" s="226"/>
      <c r="H8" s="226"/>
      <c r="I8" s="226"/>
      <c r="J8" s="190" t="s">
        <v>575</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t="s">
        <v>579</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t="s">
        <v>608</v>
      </c>
      <c r="AJ9" s="191"/>
      <c r="AK9" s="191"/>
      <c r="AL9" s="191"/>
      <c r="AM9" s="192"/>
    </row>
    <row r="10" spans="2:39" ht="15" x14ac:dyDescent="0.35">
      <c r="B10" s="193"/>
      <c r="C10" s="193"/>
      <c r="D10" s="193"/>
      <c r="E10" s="193"/>
      <c r="F10" s="226"/>
      <c r="G10" s="226"/>
      <c r="H10" s="226"/>
      <c r="I10" s="226"/>
      <c r="J10" s="190" t="s">
        <v>580</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t="s">
        <v>581</v>
      </c>
      <c r="G12" s="226"/>
      <c r="H12" s="226"/>
      <c r="I12" s="226"/>
      <c r="J12" s="190" t="s">
        <v>588</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t="s">
        <v>609</v>
      </c>
      <c r="AJ12" s="191"/>
      <c r="AK12" s="191"/>
      <c r="AL12" s="191"/>
      <c r="AM12" s="192"/>
    </row>
    <row r="13" spans="2:39" ht="15" x14ac:dyDescent="0.35">
      <c r="B13" s="193"/>
      <c r="C13" s="193"/>
      <c r="D13" s="193"/>
      <c r="E13" s="193"/>
      <c r="F13" s="226"/>
      <c r="G13" s="226"/>
      <c r="H13" s="226"/>
      <c r="I13" s="226"/>
      <c r="J13" s="190" t="s">
        <v>587</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t="s">
        <v>589</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t="s">
        <v>582</v>
      </c>
      <c r="G16" s="196"/>
      <c r="H16" s="196"/>
      <c r="I16" s="197"/>
      <c r="J16" s="190" t="s">
        <v>583</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c r="G17" s="226"/>
      <c r="H17" s="226"/>
      <c r="I17" s="226"/>
      <c r="J17" s="190" t="s">
        <v>584</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t="s">
        <v>585</v>
      </c>
      <c r="G19" s="226"/>
      <c r="H19" s="226"/>
      <c r="I19" s="226"/>
      <c r="J19" s="190" t="s">
        <v>586</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t="s">
        <v>590</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t="s">
        <v>591</v>
      </c>
      <c r="G22" s="226"/>
      <c r="H22" s="226"/>
      <c r="I22" s="226"/>
      <c r="J22" s="190" t="s">
        <v>594</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t="s">
        <v>592</v>
      </c>
      <c r="G23" s="226"/>
      <c r="H23" s="226"/>
      <c r="I23" s="226"/>
      <c r="J23" s="190" t="s">
        <v>604</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t="s">
        <v>593</v>
      </c>
      <c r="G24" s="226"/>
      <c r="H24" s="226"/>
      <c r="I24" s="226"/>
      <c r="J24" s="190" t="s">
        <v>597</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t="s">
        <v>595</v>
      </c>
      <c r="G26" s="226"/>
      <c r="H26" s="226"/>
      <c r="I26" s="226"/>
      <c r="J26" s="190" t="s">
        <v>598</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t="s">
        <v>605</v>
      </c>
      <c r="AJ26" s="191"/>
      <c r="AK26" s="191"/>
      <c r="AL26" s="191"/>
      <c r="AM26" s="192"/>
    </row>
    <row r="27" spans="2:39" ht="15" x14ac:dyDescent="0.35">
      <c r="B27" s="193"/>
      <c r="C27" s="193"/>
      <c r="D27" s="193"/>
      <c r="E27" s="193"/>
      <c r="F27" s="226" t="s">
        <v>596</v>
      </c>
      <c r="G27" s="226"/>
      <c r="H27" s="226"/>
      <c r="I27" s="226"/>
      <c r="J27" s="190" t="s">
        <v>599</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t="s">
        <v>605</v>
      </c>
      <c r="AJ27" s="191"/>
      <c r="AK27" s="191"/>
      <c r="AL27" s="191"/>
      <c r="AM27" s="192"/>
    </row>
    <row r="28" spans="2:39" ht="15" x14ac:dyDescent="0.35">
      <c r="B28" s="193"/>
      <c r="C28" s="193"/>
      <c r="D28" s="193"/>
      <c r="E28" s="193"/>
      <c r="F28" s="226"/>
      <c r="G28" s="226"/>
      <c r="H28" s="226"/>
      <c r="I28" s="226"/>
      <c r="J28" s="190" t="s">
        <v>600</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t="s">
        <v>605</v>
      </c>
      <c r="AJ28" s="191"/>
      <c r="AK28" s="191"/>
      <c r="AL28" s="191"/>
      <c r="AM28" s="192"/>
    </row>
    <row r="29" spans="2:39" ht="15" x14ac:dyDescent="0.35">
      <c r="B29" s="193"/>
      <c r="C29" s="193"/>
      <c r="D29" s="193"/>
      <c r="E29" s="193"/>
      <c r="F29" s="226"/>
      <c r="G29" s="226"/>
      <c r="H29" s="226"/>
      <c r="I29" s="226"/>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t="s">
        <v>601</v>
      </c>
      <c r="G31" s="226"/>
      <c r="H31" s="226"/>
      <c r="I31" s="226"/>
      <c r="J31" s="190" t="s">
        <v>602</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t="s">
        <v>603</v>
      </c>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612</v>
      </c>
      <c r="C3" s="182"/>
      <c r="D3" s="182"/>
      <c r="E3" s="183"/>
      <c r="F3" s="218" t="s">
        <v>611</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613</v>
      </c>
      <c r="G4" s="196"/>
      <c r="H4" s="196"/>
      <c r="I4" s="197"/>
      <c r="J4" s="190" t="s">
        <v>614</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615</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t="s">
        <v>641</v>
      </c>
      <c r="AJ5" s="191"/>
      <c r="AK5" s="191"/>
      <c r="AL5" s="191"/>
      <c r="AM5" s="192"/>
    </row>
    <row r="6" spans="2:39" ht="15" x14ac:dyDescent="0.35">
      <c r="B6" s="208"/>
      <c r="C6" s="208"/>
      <c r="D6" s="208"/>
      <c r="E6" s="208"/>
      <c r="F6" s="226"/>
      <c r="G6" s="226"/>
      <c r="H6" s="226"/>
      <c r="I6" s="226"/>
      <c r="J6" s="190" t="s">
        <v>616</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t="s">
        <v>639</v>
      </c>
      <c r="AJ6" s="191"/>
      <c r="AK6" s="191"/>
      <c r="AL6" s="191"/>
      <c r="AM6" s="192"/>
    </row>
    <row r="7" spans="2:39" ht="15" x14ac:dyDescent="0.35">
      <c r="B7" s="193"/>
      <c r="C7" s="193"/>
      <c r="D7" s="193"/>
      <c r="E7" s="193"/>
      <c r="F7" s="226"/>
      <c r="G7" s="226"/>
      <c r="H7" s="226"/>
      <c r="I7" s="226"/>
      <c r="J7" s="190" t="s">
        <v>617</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t="s">
        <v>640</v>
      </c>
      <c r="AJ7" s="191"/>
      <c r="AK7" s="191"/>
      <c r="AL7" s="191"/>
      <c r="AM7" s="192"/>
    </row>
    <row r="8" spans="2:39" ht="15" x14ac:dyDescent="0.35">
      <c r="B8" s="193"/>
      <c r="C8" s="193"/>
      <c r="D8" s="193"/>
      <c r="E8" s="193"/>
      <c r="F8" s="226"/>
      <c r="G8" s="226"/>
      <c r="H8" s="226"/>
      <c r="I8" s="226"/>
      <c r="J8" s="190" t="s">
        <v>618</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t="s">
        <v>638</v>
      </c>
      <c r="AJ8" s="191"/>
      <c r="AK8" s="191"/>
      <c r="AL8" s="191"/>
      <c r="AM8" s="192"/>
    </row>
    <row r="9" spans="2:39" ht="15" x14ac:dyDescent="0.35">
      <c r="B9" s="193"/>
      <c r="C9" s="193"/>
      <c r="D9" s="193"/>
      <c r="E9" s="193"/>
      <c r="F9" s="226"/>
      <c r="G9" s="226"/>
      <c r="H9" s="226"/>
      <c r="I9" s="226"/>
      <c r="J9" s="190"/>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t="s">
        <v>619</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t="s">
        <v>620</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t="s">
        <v>585</v>
      </c>
      <c r="G13" s="226"/>
      <c r="H13" s="226"/>
      <c r="I13" s="226"/>
      <c r="J13" s="190" t="s">
        <v>621</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t="s">
        <v>622</v>
      </c>
      <c r="G15" s="226"/>
      <c r="H15" s="226"/>
      <c r="I15" s="226"/>
      <c r="J15" s="190" t="s">
        <v>623</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t="s">
        <v>642</v>
      </c>
      <c r="AJ15" s="191"/>
      <c r="AK15" s="191"/>
      <c r="AL15" s="191"/>
      <c r="AM15" s="192"/>
    </row>
    <row r="16" spans="2:39" ht="15" x14ac:dyDescent="0.35">
      <c r="B16" s="193"/>
      <c r="C16" s="193"/>
      <c r="D16" s="193"/>
      <c r="E16" s="193"/>
      <c r="F16" s="195"/>
      <c r="G16" s="196"/>
      <c r="H16" s="196"/>
      <c r="I16" s="197"/>
      <c r="J16" s="190" t="s">
        <v>624</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t="s">
        <v>643</v>
      </c>
      <c r="AJ16" s="191"/>
      <c r="AK16" s="191"/>
      <c r="AL16" s="191"/>
      <c r="AM16" s="192"/>
    </row>
    <row r="17" spans="2:39" ht="15" x14ac:dyDescent="0.35">
      <c r="B17" s="193"/>
      <c r="C17" s="193"/>
      <c r="D17" s="193"/>
      <c r="E17" s="193"/>
      <c r="F17" s="226"/>
      <c r="G17" s="226"/>
      <c r="H17" s="226"/>
      <c r="I17" s="226"/>
      <c r="J17" s="190" t="s">
        <v>625</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t="s">
        <v>644</v>
      </c>
      <c r="AJ17" s="191"/>
      <c r="AK17" s="191"/>
      <c r="AL17" s="191"/>
      <c r="AM17" s="192"/>
    </row>
    <row r="18" spans="2:39" ht="15" x14ac:dyDescent="0.35">
      <c r="B18" s="193"/>
      <c r="C18" s="193"/>
      <c r="D18" s="193"/>
      <c r="E18" s="193"/>
      <c r="F18" s="226"/>
      <c r="G18" s="226"/>
      <c r="H18" s="226"/>
      <c r="I18" s="226"/>
      <c r="J18" s="190" t="s">
        <v>626</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t="s">
        <v>646</v>
      </c>
      <c r="AJ18" s="191"/>
      <c r="AK18" s="191"/>
      <c r="AL18" s="191"/>
      <c r="AM18" s="192"/>
    </row>
    <row r="19" spans="2:39" ht="15" x14ac:dyDescent="0.35">
      <c r="B19" s="193"/>
      <c r="C19" s="193"/>
      <c r="D19" s="193"/>
      <c r="E19" s="193"/>
      <c r="F19" s="226"/>
      <c r="G19" s="226"/>
      <c r="H19" s="226"/>
      <c r="I19" s="226"/>
      <c r="J19" s="190"/>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t="s">
        <v>645</v>
      </c>
      <c r="AJ19" s="191"/>
      <c r="AK19" s="191"/>
      <c r="AL19" s="191"/>
      <c r="AM19" s="192"/>
    </row>
    <row r="20" spans="2:39" ht="15" x14ac:dyDescent="0.35">
      <c r="B20" s="193"/>
      <c r="C20" s="193"/>
      <c r="D20" s="193"/>
      <c r="E20" s="193"/>
      <c r="F20" s="226" t="s">
        <v>627</v>
      </c>
      <c r="G20" s="226"/>
      <c r="H20" s="226"/>
      <c r="I20" s="226"/>
      <c r="J20" s="190" t="s">
        <v>628</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t="s">
        <v>629</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t="s">
        <v>630</v>
      </c>
      <c r="G23" s="226"/>
      <c r="H23" s="226"/>
      <c r="I23" s="226"/>
      <c r="J23" s="190" t="s">
        <v>631</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t="s">
        <v>632</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t="s">
        <v>633</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t="s">
        <v>634</v>
      </c>
      <c r="G27" s="226"/>
      <c r="H27" s="226"/>
      <c r="I27" s="226"/>
      <c r="J27" s="190" t="s">
        <v>635</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t="s">
        <v>636</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t="s">
        <v>637</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649</v>
      </c>
      <c r="C3" s="182"/>
      <c r="D3" s="182"/>
      <c r="E3" s="183"/>
      <c r="F3" s="218" t="s">
        <v>648</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650</v>
      </c>
      <c r="G4" s="196"/>
      <c r="H4" s="196"/>
      <c r="I4" s="197"/>
      <c r="J4" s="190" t="s">
        <v>651</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t="s">
        <v>652</v>
      </c>
      <c r="G6" s="226"/>
      <c r="H6" s="226"/>
      <c r="I6" s="226"/>
      <c r="J6" s="190" t="s">
        <v>653</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t="s">
        <v>654</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t="s">
        <v>655</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t="s">
        <v>656</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t="s">
        <v>657</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t="s">
        <v>658</v>
      </c>
      <c r="G13" s="226"/>
      <c r="H13" s="226"/>
      <c r="I13" s="226"/>
      <c r="J13" s="190" t="s">
        <v>659</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t="s">
        <v>660</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t="s">
        <v>661</v>
      </c>
      <c r="AJ14" s="191"/>
      <c r="AK14" s="191"/>
      <c r="AL14" s="191"/>
      <c r="AM14" s="192"/>
    </row>
    <row r="15" spans="2:39" ht="15"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2" customHeight="1" x14ac:dyDescent="0.35">
      <c r="B16" s="193"/>
      <c r="C16" s="193"/>
      <c r="D16" s="193"/>
      <c r="E16" s="193"/>
      <c r="F16" s="195"/>
      <c r="G16" s="196"/>
      <c r="H16" s="196"/>
      <c r="I16" s="197"/>
      <c r="J16" s="228" t="s">
        <v>663</v>
      </c>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30"/>
      <c r="AI16" s="190"/>
      <c r="AJ16" s="191"/>
      <c r="AK16" s="191"/>
      <c r="AL16" s="191"/>
      <c r="AM16" s="192"/>
    </row>
    <row r="17" spans="2:39" ht="12" customHeight="1" x14ac:dyDescent="0.35">
      <c r="B17" s="193"/>
      <c r="C17" s="193"/>
      <c r="D17" s="193"/>
      <c r="E17" s="193"/>
      <c r="F17" s="226"/>
      <c r="G17" s="226"/>
      <c r="H17" s="226"/>
      <c r="I17" s="226"/>
      <c r="J17" s="228" t="s">
        <v>662</v>
      </c>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30"/>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t="s">
        <v>585</v>
      </c>
      <c r="G19" s="226"/>
      <c r="H19" s="226"/>
      <c r="I19" s="226"/>
      <c r="J19" s="190" t="s">
        <v>666</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t="s">
        <v>665</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t="s">
        <v>664</v>
      </c>
      <c r="G22" s="226"/>
      <c r="H22" s="226"/>
      <c r="I22" s="226"/>
      <c r="J22" s="190" t="s">
        <v>667</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c r="G23" s="226"/>
      <c r="H23" s="226"/>
      <c r="I23" s="226"/>
      <c r="J23" s="190" t="s">
        <v>668</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t="s">
        <v>669</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t="s">
        <v>670</v>
      </c>
      <c r="G27" s="226"/>
      <c r="H27" s="226"/>
      <c r="I27" s="226"/>
      <c r="J27" s="190" t="s">
        <v>671</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t="s">
        <v>672</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t="s">
        <v>673</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675</v>
      </c>
      <c r="C3" s="182"/>
      <c r="D3" s="182"/>
      <c r="E3" s="183"/>
      <c r="F3" s="218" t="s">
        <v>676</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677</v>
      </c>
      <c r="G4" s="196"/>
      <c r="H4" s="196"/>
      <c r="I4" s="197"/>
      <c r="J4" s="190" t="s">
        <v>681</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t="s">
        <v>679</v>
      </c>
      <c r="G5" s="226"/>
      <c r="H5" s="226"/>
      <c r="I5" s="226"/>
      <c r="J5" s="190" t="s">
        <v>678</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t="s">
        <v>680</v>
      </c>
      <c r="G7" s="226"/>
      <c r="H7" s="226"/>
      <c r="I7" s="226"/>
      <c r="J7" s="190" t="s">
        <v>684</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t="s">
        <v>685</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t="s">
        <v>682</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t="s">
        <v>683</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t="s">
        <v>686</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t="s">
        <v>687</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c r="G13" s="226"/>
      <c r="H13" s="226"/>
      <c r="I13" s="226"/>
      <c r="J13" s="190"/>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t="s">
        <v>688</v>
      </c>
      <c r="G14" s="226"/>
      <c r="H14" s="226"/>
      <c r="I14" s="226"/>
      <c r="J14" s="190" t="s">
        <v>689</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t="s">
        <v>690</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c r="G16" s="196"/>
      <c r="H16" s="196"/>
      <c r="I16" s="197"/>
      <c r="J16" s="190" t="s">
        <v>691</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c r="G17" s="226"/>
      <c r="H17" s="226"/>
      <c r="I17" s="226"/>
      <c r="J17" s="190"/>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t="s">
        <v>692</v>
      </c>
      <c r="G18" s="226"/>
      <c r="H18" s="226"/>
      <c r="I18" s="226"/>
      <c r="J18" s="190" t="s">
        <v>693</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c r="G19" s="226"/>
      <c r="H19" s="226"/>
      <c r="I19" s="226"/>
      <c r="J19" s="190" t="s">
        <v>694</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t="s">
        <v>695</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t="s">
        <v>658</v>
      </c>
      <c r="G22" s="226"/>
      <c r="H22" s="226"/>
      <c r="I22" s="226"/>
      <c r="J22" s="190" t="s">
        <v>696</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c r="G23" s="226"/>
      <c r="H23" s="226"/>
      <c r="I23" s="226"/>
      <c r="J23" s="190" t="s">
        <v>697</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t="s">
        <v>698</v>
      </c>
      <c r="G25" s="226"/>
      <c r="H25" s="226"/>
      <c r="I25" s="226"/>
      <c r="J25" s="190" t="s">
        <v>699</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t="s">
        <v>702</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c r="G27" s="226"/>
      <c r="H27" s="226"/>
      <c r="I27" s="226"/>
      <c r="J27" s="190" t="s">
        <v>701</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t="s">
        <v>703</v>
      </c>
      <c r="G30" s="226"/>
      <c r="H30" s="226"/>
      <c r="I30" s="226"/>
      <c r="J30" s="190" t="s">
        <v>704</v>
      </c>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t="s">
        <v>705</v>
      </c>
      <c r="G31" s="226"/>
      <c r="H31" s="226"/>
      <c r="I31" s="226"/>
      <c r="J31" s="190" t="s">
        <v>706</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709</v>
      </c>
      <c r="C3" s="182"/>
      <c r="D3" s="182"/>
      <c r="E3" s="183"/>
      <c r="F3" s="218" t="s">
        <v>708</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710</v>
      </c>
      <c r="G4" s="196"/>
      <c r="H4" s="196"/>
      <c r="I4" s="197"/>
      <c r="J4" s="190" t="s">
        <v>711</v>
      </c>
      <c r="K4" s="191"/>
      <c r="L4" s="191"/>
      <c r="M4" s="191"/>
      <c r="N4" s="191"/>
      <c r="O4" s="191"/>
      <c r="P4" s="191"/>
      <c r="Q4" s="191"/>
      <c r="R4" s="191"/>
      <c r="S4" s="191"/>
      <c r="T4" s="191"/>
      <c r="U4" s="191"/>
      <c r="V4" s="191"/>
      <c r="W4" s="191"/>
      <c r="X4" s="191"/>
      <c r="Y4" s="191" t="s">
        <v>712</v>
      </c>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714</v>
      </c>
      <c r="K5" s="191"/>
      <c r="L5" s="191"/>
      <c r="M5" s="191"/>
      <c r="N5" s="191"/>
      <c r="O5" s="191"/>
      <c r="P5" s="191"/>
      <c r="Q5" s="191"/>
      <c r="R5" s="191"/>
      <c r="S5" s="191"/>
      <c r="T5" s="191"/>
      <c r="U5" s="191"/>
      <c r="V5" s="191"/>
      <c r="W5" s="191"/>
      <c r="X5" s="191"/>
      <c r="Y5" s="191" t="s">
        <v>713</v>
      </c>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t="s">
        <v>716</v>
      </c>
      <c r="K6" s="191"/>
      <c r="L6" s="191"/>
      <c r="M6" s="191"/>
      <c r="N6" s="191"/>
      <c r="O6" s="191"/>
      <c r="P6" s="191"/>
      <c r="Q6" s="191"/>
      <c r="R6" s="191"/>
      <c r="S6" s="191"/>
      <c r="T6" s="191"/>
      <c r="U6" s="191"/>
      <c r="V6" s="191"/>
      <c r="W6" s="191"/>
      <c r="X6" s="191"/>
      <c r="Y6" s="191" t="s">
        <v>715</v>
      </c>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t="s">
        <v>719</v>
      </c>
      <c r="K7" s="191"/>
      <c r="L7" s="191"/>
      <c r="M7" s="191"/>
      <c r="N7" s="191"/>
      <c r="O7" s="191"/>
      <c r="P7" s="191"/>
      <c r="Q7" s="191"/>
      <c r="R7" s="191"/>
      <c r="S7" s="191"/>
      <c r="T7" s="191"/>
      <c r="U7" s="191"/>
      <c r="V7" s="191"/>
      <c r="W7" s="191"/>
      <c r="X7" s="191"/>
      <c r="Y7" s="191" t="s">
        <v>717</v>
      </c>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t="s">
        <v>718</v>
      </c>
      <c r="K8" s="191"/>
      <c r="L8" s="191"/>
      <c r="M8" s="191"/>
      <c r="N8" s="191"/>
      <c r="O8" s="191"/>
      <c r="P8" s="191"/>
      <c r="Q8" s="191"/>
      <c r="R8" s="191"/>
      <c r="S8" s="191"/>
      <c r="T8" s="191"/>
      <c r="U8" s="191"/>
      <c r="V8" s="191"/>
      <c r="W8" s="191"/>
      <c r="X8" s="191"/>
      <c r="Y8" s="191" t="s">
        <v>720</v>
      </c>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t="s">
        <v>724</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t="s">
        <v>723</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t="s">
        <v>721</v>
      </c>
      <c r="G12" s="226"/>
      <c r="H12" s="226"/>
      <c r="I12" s="226"/>
      <c r="J12" s="190" t="s">
        <v>722</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c r="G13" s="226"/>
      <c r="H13" s="226"/>
      <c r="I13" s="226"/>
      <c r="J13" s="190" t="s">
        <v>725</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t="s">
        <v>726</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t="s">
        <v>727</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c r="G16" s="196"/>
      <c r="H16" s="196"/>
      <c r="I16" s="197"/>
      <c r="J16" s="190" t="s">
        <v>728</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c r="G17" s="226"/>
      <c r="H17" s="226"/>
      <c r="I17" s="226"/>
      <c r="J17" s="190" t="s">
        <v>729</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t="s">
        <v>658</v>
      </c>
      <c r="G19" s="226"/>
      <c r="H19" s="226"/>
      <c r="I19" s="226"/>
      <c r="J19" s="190" t="s">
        <v>730</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t="s">
        <v>731</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t="s">
        <v>698</v>
      </c>
      <c r="G23" s="226"/>
      <c r="H23" s="226"/>
      <c r="I23" s="226"/>
      <c r="J23" s="190" t="s">
        <v>732</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t="s">
        <v>700</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t="s">
        <v>701</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c r="G27" s="226"/>
      <c r="H27" s="226"/>
      <c r="I27" s="226"/>
      <c r="J27" s="190"/>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t="s">
        <v>733</v>
      </c>
      <c r="G28" s="226"/>
      <c r="H28" s="226"/>
      <c r="I28" s="226"/>
      <c r="J28" s="190" t="s">
        <v>734</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t="s">
        <v>705</v>
      </c>
      <c r="G29" s="226"/>
      <c r="H29" s="226"/>
      <c r="I29" s="226"/>
      <c r="J29" s="190" t="s">
        <v>706</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53">
    <mergeCell ref="B2:E2"/>
    <mergeCell ref="F2:I2"/>
    <mergeCell ref="J2:AH2"/>
    <mergeCell ref="AI2:AM2"/>
    <mergeCell ref="B3:E3"/>
    <mergeCell ref="F3:I3"/>
    <mergeCell ref="J3:AH3"/>
    <mergeCell ref="AI3:AM3"/>
    <mergeCell ref="J4:X4"/>
    <mergeCell ref="Y4:AH4"/>
    <mergeCell ref="B6:E6"/>
    <mergeCell ref="F6:I6"/>
    <mergeCell ref="AI6:AM6"/>
    <mergeCell ref="B7:E7"/>
    <mergeCell ref="F7:I7"/>
    <mergeCell ref="AI7:AM7"/>
    <mergeCell ref="B4:E4"/>
    <mergeCell ref="F4:I4"/>
    <mergeCell ref="AI4:AM4"/>
    <mergeCell ref="B5:E5"/>
    <mergeCell ref="F5:I5"/>
    <mergeCell ref="AI5:AM5"/>
    <mergeCell ref="J5:X5"/>
    <mergeCell ref="Y5:AH5"/>
    <mergeCell ref="J6:X6"/>
    <mergeCell ref="Y6:AH6"/>
    <mergeCell ref="J7:X7"/>
    <mergeCell ref="Y7:AH7"/>
    <mergeCell ref="B10:E10"/>
    <mergeCell ref="F10:I10"/>
    <mergeCell ref="J10:AH10"/>
    <mergeCell ref="AI10:AM10"/>
    <mergeCell ref="B11:E11"/>
    <mergeCell ref="F11:I11"/>
    <mergeCell ref="J11:AH11"/>
    <mergeCell ref="AI11:AM11"/>
    <mergeCell ref="B8:E8"/>
    <mergeCell ref="F8:I8"/>
    <mergeCell ref="AI8:AM8"/>
    <mergeCell ref="B9:E9"/>
    <mergeCell ref="F9:I9"/>
    <mergeCell ref="J9:AH9"/>
    <mergeCell ref="AI9:AM9"/>
    <mergeCell ref="J8:X8"/>
    <mergeCell ref="Y8:AH8"/>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7:E27"/>
    <mergeCell ref="F27:I27"/>
    <mergeCell ref="J27:AH27"/>
    <mergeCell ref="AI27:AM27"/>
    <mergeCell ref="B28:E28"/>
    <mergeCell ref="F28:I28"/>
    <mergeCell ref="J28:AH28"/>
    <mergeCell ref="AI28:AM28"/>
    <mergeCell ref="B24:E24"/>
    <mergeCell ref="F24:I24"/>
    <mergeCell ref="J24:AH24"/>
    <mergeCell ref="AI24:AM24"/>
    <mergeCell ref="B25:E25"/>
    <mergeCell ref="F25:I25"/>
    <mergeCell ref="J25:AH25"/>
    <mergeCell ref="AI25:AM25"/>
    <mergeCell ref="B26:E26"/>
    <mergeCell ref="F26:I26"/>
    <mergeCell ref="J26:AH26"/>
    <mergeCell ref="AI26:AM26"/>
    <mergeCell ref="B31:E31"/>
    <mergeCell ref="F31:I31"/>
    <mergeCell ref="J31:AH31"/>
    <mergeCell ref="AI31:AM31"/>
    <mergeCell ref="B32:E32"/>
    <mergeCell ref="F32:I32"/>
    <mergeCell ref="J32:AH32"/>
    <mergeCell ref="AI32:AM32"/>
    <mergeCell ref="B29:E29"/>
    <mergeCell ref="F29:I29"/>
    <mergeCell ref="J29:AH29"/>
    <mergeCell ref="AI29:AM29"/>
    <mergeCell ref="B30:E30"/>
    <mergeCell ref="F30:I30"/>
    <mergeCell ref="J30:AH30"/>
    <mergeCell ref="AI30:AM30"/>
    <mergeCell ref="B34:E34"/>
    <mergeCell ref="F34:I34"/>
    <mergeCell ref="J34:AH34"/>
    <mergeCell ref="AI34:AM34"/>
    <mergeCell ref="B35:E35"/>
    <mergeCell ref="F35:I35"/>
    <mergeCell ref="J35:AH35"/>
    <mergeCell ref="AI35:AM35"/>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33"/>
  <sheetViews>
    <sheetView view="pageBreakPreview" zoomScaleSheetLayoutView="100" workbookViewId="0"/>
  </sheetViews>
  <sheetFormatPr defaultRowHeight="13.5" x14ac:dyDescent="0.15"/>
  <cols>
    <col min="1" max="1" width="1.25" customWidth="1"/>
    <col min="2" max="53" width="2.625" customWidth="1"/>
    <col min="54" max="54" width="2.75" customWidth="1"/>
  </cols>
  <sheetData>
    <row r="1" spans="2:53" ht="7.5" customHeight="1" x14ac:dyDescent="0.15"/>
    <row r="2" spans="2:53" ht="21" customHeight="1" x14ac:dyDescent="0.15">
      <c r="B2" s="6"/>
      <c r="C2" s="7"/>
      <c r="D2" s="7"/>
      <c r="E2" s="7"/>
      <c r="F2" s="8"/>
      <c r="G2" s="8"/>
      <c r="H2" s="8"/>
      <c r="I2" s="8"/>
      <c r="J2" s="8"/>
      <c r="K2" s="8"/>
      <c r="L2" s="8"/>
      <c r="M2" s="8"/>
      <c r="N2" s="8"/>
      <c r="O2" s="8"/>
      <c r="P2" s="8"/>
      <c r="Q2" s="8"/>
      <c r="R2" s="8"/>
      <c r="S2" s="8"/>
      <c r="T2" s="8"/>
      <c r="U2" s="8"/>
      <c r="V2" s="8"/>
      <c r="W2" s="8"/>
      <c r="X2" s="8"/>
      <c r="Y2" s="8"/>
      <c r="Z2" s="8"/>
      <c r="AA2" s="8"/>
      <c r="AB2" s="8"/>
      <c r="AC2" s="8"/>
      <c r="AD2" s="8"/>
      <c r="AE2" s="8"/>
      <c r="AF2" s="8"/>
      <c r="AG2" s="8"/>
      <c r="AH2" s="9"/>
      <c r="AI2" s="9"/>
      <c r="AJ2" s="9"/>
      <c r="AK2" s="9"/>
      <c r="AL2" s="9"/>
      <c r="AM2" s="9"/>
      <c r="AN2" s="9"/>
      <c r="AO2" s="9"/>
      <c r="AP2" s="9"/>
      <c r="AQ2" s="9"/>
      <c r="AR2" s="9"/>
      <c r="AS2" s="9"/>
      <c r="AT2" s="9"/>
      <c r="AU2" s="9"/>
      <c r="AV2" s="9"/>
      <c r="AW2" s="9"/>
      <c r="AX2" s="9"/>
      <c r="AY2" s="9"/>
      <c r="AZ2" s="9"/>
      <c r="BA2" s="10"/>
    </row>
    <row r="3" spans="2:53" ht="21" customHeight="1" x14ac:dyDescent="0.15">
      <c r="B3" s="11"/>
      <c r="C3" s="12"/>
      <c r="D3" s="12"/>
      <c r="E3" s="12"/>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1"/>
      <c r="AI3" s="21"/>
      <c r="AJ3" s="21"/>
      <c r="AK3" s="21"/>
      <c r="AL3" s="21"/>
      <c r="AM3" s="21"/>
      <c r="AN3" s="21"/>
      <c r="AO3" s="21"/>
      <c r="AP3" s="21"/>
      <c r="AQ3" s="21"/>
      <c r="AR3" s="21"/>
      <c r="AS3" s="21"/>
      <c r="AT3" s="21"/>
      <c r="AU3" s="21"/>
      <c r="AV3" s="21"/>
      <c r="AW3" s="21"/>
      <c r="AX3" s="21"/>
      <c r="AY3" s="21"/>
      <c r="AZ3" s="21"/>
      <c r="BA3" s="22"/>
    </row>
    <row r="4" spans="2:53" ht="21" customHeight="1" x14ac:dyDescent="0.15">
      <c r="B4" s="11"/>
      <c r="C4" s="12"/>
      <c r="D4" s="12"/>
      <c r="E4" s="12"/>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1"/>
      <c r="AI4" s="21"/>
      <c r="AJ4" s="21"/>
      <c r="AK4" s="21"/>
      <c r="AL4" s="21"/>
      <c r="AM4" s="21"/>
      <c r="AN4" s="21"/>
      <c r="AO4" s="21"/>
      <c r="AP4" s="21"/>
      <c r="AQ4" s="21"/>
      <c r="AR4" s="21"/>
      <c r="AS4" s="21"/>
      <c r="AT4" s="21"/>
      <c r="AU4" s="21"/>
      <c r="AV4" s="21"/>
      <c r="AW4" s="21"/>
      <c r="AX4" s="21"/>
      <c r="AY4" s="21"/>
      <c r="AZ4" s="21"/>
      <c r="BA4" s="22"/>
    </row>
    <row r="5" spans="2:53" ht="21" customHeight="1" x14ac:dyDescent="0.15">
      <c r="B5" s="11"/>
      <c r="C5" s="12"/>
      <c r="D5" s="12"/>
      <c r="E5" s="12"/>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1"/>
      <c r="AI5" s="21"/>
      <c r="AJ5" s="21"/>
      <c r="AK5" s="21"/>
      <c r="AL5" s="21"/>
      <c r="AM5" s="21"/>
      <c r="AN5" s="21"/>
      <c r="AO5" s="21"/>
      <c r="AP5" s="21"/>
      <c r="AQ5" s="21"/>
      <c r="AR5" s="21"/>
      <c r="AS5" s="21"/>
      <c r="AT5" s="21"/>
      <c r="AU5" s="21"/>
      <c r="AV5" s="21"/>
      <c r="AW5" s="21"/>
      <c r="AX5" s="21"/>
      <c r="AY5" s="21"/>
      <c r="AZ5" s="21"/>
      <c r="BA5" s="22"/>
    </row>
    <row r="6" spans="2:53" ht="21" customHeight="1" x14ac:dyDescent="0.15">
      <c r="B6" s="11"/>
      <c r="C6" s="12"/>
      <c r="D6" s="12"/>
      <c r="E6" s="12"/>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1"/>
      <c r="AI6" s="21"/>
      <c r="AJ6" s="21"/>
      <c r="AK6" s="21"/>
      <c r="AL6" s="21"/>
      <c r="AM6" s="21"/>
      <c r="AN6" s="21"/>
      <c r="AO6" s="21"/>
      <c r="AP6" s="21"/>
      <c r="AQ6" s="21"/>
      <c r="AR6" s="21"/>
      <c r="AS6" s="21"/>
      <c r="AT6" s="21"/>
      <c r="AU6" s="21"/>
      <c r="AV6" s="21"/>
      <c r="AW6" s="21"/>
      <c r="AX6" s="21"/>
      <c r="AY6" s="21"/>
      <c r="AZ6" s="21"/>
      <c r="BA6" s="22"/>
    </row>
    <row r="7" spans="2:53" ht="21" customHeight="1" x14ac:dyDescent="0.15">
      <c r="B7" s="11"/>
      <c r="C7" s="12"/>
      <c r="D7" s="12"/>
      <c r="E7" s="12"/>
      <c r="F7" s="20"/>
      <c r="G7" s="20"/>
      <c r="H7" s="20"/>
      <c r="I7" s="20"/>
      <c r="J7" s="20"/>
      <c r="K7" s="20"/>
      <c r="L7" s="20"/>
      <c r="M7" s="20"/>
      <c r="N7" s="20"/>
      <c r="O7" s="20"/>
      <c r="P7" s="23"/>
      <c r="Q7" s="23"/>
      <c r="R7" s="23"/>
      <c r="S7" s="23"/>
      <c r="T7" s="150" t="s">
        <v>274</v>
      </c>
      <c r="U7" s="150"/>
      <c r="V7" s="150"/>
      <c r="W7" s="150"/>
      <c r="X7" s="150"/>
      <c r="Y7" s="150"/>
      <c r="Z7" s="150"/>
      <c r="AA7" s="150"/>
      <c r="AB7" s="150"/>
      <c r="AC7" s="150"/>
      <c r="AD7" s="150"/>
      <c r="AE7" s="150"/>
      <c r="AF7" s="150"/>
      <c r="AG7" s="150"/>
      <c r="AH7" s="150"/>
      <c r="AI7" s="150"/>
      <c r="AJ7" s="23"/>
      <c r="AK7" s="23"/>
      <c r="AL7" s="23"/>
      <c r="AM7" s="23"/>
      <c r="AN7" s="21"/>
      <c r="AO7" s="21"/>
      <c r="AP7" s="21"/>
      <c r="AQ7" s="21"/>
      <c r="AR7" s="21"/>
      <c r="AS7" s="21"/>
      <c r="AT7" s="21"/>
      <c r="AU7" s="21"/>
      <c r="AV7" s="21"/>
      <c r="AW7" s="21"/>
      <c r="AX7" s="21"/>
      <c r="AY7" s="21"/>
      <c r="AZ7" s="21"/>
      <c r="BA7" s="22"/>
    </row>
    <row r="8" spans="2:53" ht="21" customHeight="1" x14ac:dyDescent="0.35">
      <c r="B8" s="11"/>
      <c r="C8" s="12"/>
      <c r="D8" s="12"/>
      <c r="E8" s="12"/>
      <c r="F8" s="17"/>
      <c r="G8" s="17"/>
      <c r="H8" s="17"/>
      <c r="I8" s="17"/>
      <c r="J8" s="17"/>
      <c r="K8" s="17"/>
      <c r="L8" s="17"/>
      <c r="M8" s="17"/>
      <c r="N8" s="17"/>
      <c r="O8" s="17"/>
      <c r="P8" s="17"/>
      <c r="Q8" s="17"/>
      <c r="R8" s="17"/>
      <c r="S8" s="17"/>
      <c r="T8" s="12"/>
      <c r="U8" s="170"/>
      <c r="V8" s="170"/>
      <c r="W8" s="170"/>
      <c r="X8" s="170"/>
      <c r="Y8" s="170"/>
      <c r="Z8" s="170"/>
      <c r="AA8" s="170"/>
      <c r="AB8" s="170"/>
      <c r="AC8" s="170"/>
      <c r="AD8" s="170"/>
      <c r="AE8" s="170"/>
      <c r="AF8" s="170"/>
      <c r="AG8" s="170"/>
      <c r="AH8" s="170"/>
      <c r="AI8" s="12"/>
      <c r="AJ8" s="12"/>
      <c r="AK8" s="12"/>
      <c r="AL8" s="12"/>
      <c r="AM8" s="12"/>
      <c r="AN8" s="12"/>
      <c r="AO8" s="12"/>
      <c r="AP8" s="12"/>
      <c r="AQ8" s="12"/>
      <c r="AR8" s="12"/>
      <c r="AS8" s="12"/>
      <c r="AT8" s="12"/>
      <c r="AU8" s="12"/>
      <c r="AV8" s="12"/>
      <c r="AW8" s="12"/>
      <c r="AX8" s="12"/>
      <c r="AY8" s="12"/>
      <c r="AZ8" s="12"/>
      <c r="BA8" s="14"/>
    </row>
    <row r="9" spans="2:53" ht="21" customHeight="1" x14ac:dyDescent="0.35">
      <c r="B9" s="11"/>
      <c r="C9" s="12"/>
      <c r="D9" s="12"/>
      <c r="E9" s="12"/>
      <c r="F9" s="166" t="s">
        <v>272</v>
      </c>
      <c r="G9" s="166"/>
      <c r="H9" s="158" t="s">
        <v>373</v>
      </c>
      <c r="I9" s="159"/>
      <c r="J9" s="159"/>
      <c r="K9" s="159"/>
      <c r="L9" s="159"/>
      <c r="M9" s="159"/>
      <c r="N9" s="159"/>
      <c r="O9" s="159"/>
      <c r="P9" s="159"/>
      <c r="Q9" s="160"/>
      <c r="R9" s="167" t="s">
        <v>273</v>
      </c>
      <c r="S9" s="169"/>
      <c r="T9" s="12"/>
      <c r="U9" s="171" t="s">
        <v>285</v>
      </c>
      <c r="V9" s="171"/>
      <c r="W9" s="158" t="s">
        <v>500</v>
      </c>
      <c r="X9" s="159"/>
      <c r="Y9" s="159"/>
      <c r="Z9" s="159"/>
      <c r="AA9" s="159"/>
      <c r="AB9" s="159"/>
      <c r="AC9" s="159"/>
      <c r="AD9" s="159"/>
      <c r="AE9" s="159"/>
      <c r="AF9" s="160"/>
      <c r="AG9" s="155" t="s">
        <v>273</v>
      </c>
      <c r="AH9" s="156"/>
      <c r="AI9" s="13"/>
      <c r="AJ9" s="166" t="s">
        <v>289</v>
      </c>
      <c r="AK9" s="166"/>
      <c r="AL9" s="158" t="s">
        <v>826</v>
      </c>
      <c r="AM9" s="159"/>
      <c r="AN9" s="159"/>
      <c r="AO9" s="159"/>
      <c r="AP9" s="159"/>
      <c r="AQ9" s="159"/>
      <c r="AR9" s="159"/>
      <c r="AS9" s="159"/>
      <c r="AT9" s="159"/>
      <c r="AU9" s="160"/>
      <c r="AV9" s="164" t="s">
        <v>273</v>
      </c>
      <c r="AW9" s="165"/>
      <c r="AX9" s="13"/>
      <c r="AY9" s="13"/>
      <c r="AZ9" s="13"/>
      <c r="BA9" s="14"/>
    </row>
    <row r="10" spans="2:53" ht="9" customHeight="1" x14ac:dyDescent="0.35">
      <c r="B10" s="11"/>
      <c r="C10" s="12"/>
      <c r="D10" s="12"/>
      <c r="E10" s="12"/>
      <c r="F10" s="172"/>
      <c r="G10" s="172"/>
      <c r="H10" s="172"/>
      <c r="I10" s="172"/>
      <c r="J10" s="172"/>
      <c r="K10" s="172"/>
      <c r="L10" s="172"/>
      <c r="M10" s="172"/>
      <c r="N10" s="172"/>
      <c r="O10" s="172"/>
      <c r="P10" s="29"/>
      <c r="Q10" s="29"/>
      <c r="R10" s="15"/>
      <c r="S10" s="15"/>
      <c r="T10" s="15"/>
      <c r="U10" s="15"/>
      <c r="V10" s="15"/>
      <c r="W10" s="15"/>
      <c r="X10" s="15"/>
      <c r="Y10" s="15"/>
      <c r="Z10" s="15"/>
      <c r="AA10" s="15"/>
      <c r="AB10" s="15"/>
      <c r="AC10" s="15"/>
      <c r="AD10" s="15"/>
      <c r="AE10" s="15"/>
      <c r="AF10" s="15"/>
      <c r="AG10" s="15"/>
      <c r="AH10" s="15"/>
      <c r="AI10" s="13"/>
      <c r="AJ10" s="15"/>
      <c r="AK10" s="15"/>
      <c r="AL10" s="15"/>
      <c r="AM10" s="15"/>
      <c r="AN10" s="15"/>
      <c r="AO10" s="15"/>
      <c r="AP10" s="15"/>
      <c r="AQ10" s="15"/>
      <c r="AR10" s="15"/>
      <c r="AS10" s="15"/>
      <c r="AT10" s="15"/>
      <c r="AU10" s="15"/>
      <c r="AV10" s="15"/>
      <c r="AW10" s="15"/>
      <c r="AX10" s="13"/>
      <c r="AY10" s="13"/>
      <c r="AZ10" s="13"/>
      <c r="BA10" s="14"/>
    </row>
    <row r="11" spans="2:53" ht="21" customHeight="1" x14ac:dyDescent="0.35">
      <c r="B11" s="11"/>
      <c r="C11" s="12"/>
      <c r="D11" s="12"/>
      <c r="E11" s="12"/>
      <c r="F11" s="157" t="s">
        <v>276</v>
      </c>
      <c r="G11" s="157"/>
      <c r="H11" s="158" t="s">
        <v>374</v>
      </c>
      <c r="I11" s="159"/>
      <c r="J11" s="159"/>
      <c r="K11" s="159"/>
      <c r="L11" s="159"/>
      <c r="M11" s="159"/>
      <c r="N11" s="159"/>
      <c r="O11" s="159"/>
      <c r="P11" s="159"/>
      <c r="Q11" s="160"/>
      <c r="R11" s="167" t="s">
        <v>273</v>
      </c>
      <c r="S11" s="169"/>
      <c r="T11" s="12"/>
      <c r="U11" s="166" t="s">
        <v>286</v>
      </c>
      <c r="V11" s="166"/>
      <c r="W11" s="158" t="s">
        <v>501</v>
      </c>
      <c r="X11" s="159"/>
      <c r="Y11" s="159"/>
      <c r="Z11" s="159"/>
      <c r="AA11" s="159"/>
      <c r="AB11" s="159"/>
      <c r="AC11" s="159"/>
      <c r="AD11" s="159"/>
      <c r="AE11" s="159"/>
      <c r="AF11" s="160"/>
      <c r="AG11" s="155" t="s">
        <v>273</v>
      </c>
      <c r="AH11" s="156"/>
      <c r="AI11" s="13"/>
      <c r="AJ11" s="157" t="s">
        <v>290</v>
      </c>
      <c r="AK11" s="157"/>
      <c r="AL11" s="158" t="s">
        <v>902</v>
      </c>
      <c r="AM11" s="159"/>
      <c r="AN11" s="159"/>
      <c r="AO11" s="159"/>
      <c r="AP11" s="159"/>
      <c r="AQ11" s="159"/>
      <c r="AR11" s="159"/>
      <c r="AS11" s="159"/>
      <c r="AT11" s="159"/>
      <c r="AU11" s="160"/>
      <c r="AV11" s="155" t="s">
        <v>273</v>
      </c>
      <c r="AW11" s="156"/>
      <c r="AX11" s="13"/>
      <c r="AY11" s="13"/>
      <c r="AZ11" s="13"/>
      <c r="BA11" s="14"/>
    </row>
    <row r="12" spans="2:53" ht="9" customHeight="1" x14ac:dyDescent="0.35">
      <c r="B12" s="11"/>
      <c r="C12" s="12"/>
      <c r="D12" s="12"/>
      <c r="E12" s="12"/>
      <c r="F12" s="29"/>
      <c r="G12" s="29"/>
      <c r="H12" s="29"/>
      <c r="I12" s="29"/>
      <c r="J12" s="30"/>
      <c r="K12" s="30"/>
      <c r="L12" s="30"/>
      <c r="M12" s="30"/>
      <c r="N12" s="30"/>
      <c r="O12" s="30"/>
      <c r="P12" s="30"/>
      <c r="Q12" s="30"/>
      <c r="R12" s="13"/>
      <c r="S12" s="13"/>
      <c r="T12" s="13"/>
      <c r="U12" s="30"/>
      <c r="V12" s="30"/>
      <c r="W12" s="30"/>
      <c r="X12" s="30"/>
      <c r="Y12" s="30"/>
      <c r="Z12" s="30"/>
      <c r="AA12" s="30"/>
      <c r="AB12" s="30"/>
      <c r="AC12" s="30"/>
      <c r="AD12" s="30"/>
      <c r="AE12" s="30"/>
      <c r="AF12" s="30"/>
      <c r="AG12" s="13"/>
      <c r="AH12" s="13"/>
      <c r="AI12" s="13"/>
      <c r="AJ12" s="30"/>
      <c r="AK12" s="30"/>
      <c r="AL12" s="30"/>
      <c r="AM12" s="30"/>
      <c r="AN12" s="30"/>
      <c r="AO12" s="30"/>
      <c r="AP12" s="30"/>
      <c r="AQ12" s="30"/>
      <c r="AR12" s="30"/>
      <c r="AS12" s="30"/>
      <c r="AT12" s="30"/>
      <c r="AU12" s="30"/>
      <c r="AV12" s="13"/>
      <c r="AW12" s="13"/>
      <c r="AX12" s="13"/>
      <c r="AY12" s="13"/>
      <c r="AZ12" s="13"/>
      <c r="BA12" s="14"/>
    </row>
    <row r="13" spans="2:53" ht="21" customHeight="1" x14ac:dyDescent="0.35">
      <c r="B13" s="11"/>
      <c r="C13" s="12"/>
      <c r="D13" s="12"/>
      <c r="E13" s="12"/>
      <c r="F13" s="157" t="s">
        <v>277</v>
      </c>
      <c r="G13" s="157"/>
      <c r="H13" s="158" t="s">
        <v>375</v>
      </c>
      <c r="I13" s="159"/>
      <c r="J13" s="159"/>
      <c r="K13" s="159"/>
      <c r="L13" s="159"/>
      <c r="M13" s="159"/>
      <c r="N13" s="159"/>
      <c r="O13" s="159"/>
      <c r="P13" s="159"/>
      <c r="Q13" s="160"/>
      <c r="R13" s="167" t="s">
        <v>273</v>
      </c>
      <c r="S13" s="168"/>
      <c r="T13" s="12"/>
      <c r="U13" s="166" t="s">
        <v>296</v>
      </c>
      <c r="V13" s="166"/>
      <c r="W13" s="158" t="s">
        <v>504</v>
      </c>
      <c r="X13" s="159"/>
      <c r="Y13" s="159"/>
      <c r="Z13" s="159"/>
      <c r="AA13" s="159"/>
      <c r="AB13" s="159"/>
      <c r="AC13" s="159"/>
      <c r="AD13" s="159"/>
      <c r="AE13" s="159"/>
      <c r="AF13" s="160"/>
      <c r="AG13" s="155" t="s">
        <v>273</v>
      </c>
      <c r="AH13" s="156"/>
      <c r="AI13" s="13"/>
      <c r="AJ13" s="157" t="s">
        <v>291</v>
      </c>
      <c r="AK13" s="157"/>
      <c r="AL13" s="158" t="s">
        <v>901</v>
      </c>
      <c r="AM13" s="159"/>
      <c r="AN13" s="159"/>
      <c r="AO13" s="159"/>
      <c r="AP13" s="159"/>
      <c r="AQ13" s="159"/>
      <c r="AR13" s="159"/>
      <c r="AS13" s="159"/>
      <c r="AT13" s="159"/>
      <c r="AU13" s="160"/>
      <c r="AV13" s="155" t="s">
        <v>273</v>
      </c>
      <c r="AW13" s="156"/>
      <c r="AX13" s="13"/>
      <c r="AY13" s="13"/>
      <c r="AZ13" s="13"/>
      <c r="BA13" s="14"/>
    </row>
    <row r="14" spans="2:53" ht="9" customHeight="1" x14ac:dyDescent="0.55000000000000004">
      <c r="B14" s="11"/>
      <c r="C14" s="12"/>
      <c r="D14" s="12"/>
      <c r="E14" s="12"/>
      <c r="F14" s="29"/>
      <c r="G14" s="29"/>
      <c r="H14" s="29"/>
      <c r="I14" s="29"/>
      <c r="J14" s="30"/>
      <c r="K14" s="30"/>
      <c r="L14" s="30"/>
      <c r="M14" s="30"/>
      <c r="N14" s="30"/>
      <c r="O14" s="30"/>
      <c r="P14" s="30"/>
      <c r="Q14" s="30"/>
      <c r="R14" s="24"/>
      <c r="S14" s="24"/>
      <c r="T14" s="13"/>
      <c r="U14" s="30"/>
      <c r="V14" s="30"/>
      <c r="W14" s="30"/>
      <c r="X14" s="30"/>
      <c r="Y14" s="30"/>
      <c r="Z14" s="30"/>
      <c r="AA14" s="30"/>
      <c r="AB14" s="30"/>
      <c r="AC14" s="30"/>
      <c r="AD14" s="30"/>
      <c r="AE14" s="30"/>
      <c r="AF14" s="30"/>
      <c r="AG14" s="13"/>
      <c r="AH14" s="13"/>
      <c r="AI14" s="13"/>
      <c r="AJ14" s="30"/>
      <c r="AK14" s="30"/>
      <c r="AL14" s="30"/>
      <c r="AM14" s="30"/>
      <c r="AN14" s="30"/>
      <c r="AO14" s="30"/>
      <c r="AP14" s="30"/>
      <c r="AQ14" s="30"/>
      <c r="AR14" s="30"/>
      <c r="AS14" s="30"/>
      <c r="AT14" s="30"/>
      <c r="AU14" s="30"/>
      <c r="AV14" s="13"/>
      <c r="AW14" s="13"/>
      <c r="AX14" s="13"/>
      <c r="AY14" s="13"/>
      <c r="AZ14" s="13"/>
      <c r="BA14" s="14"/>
    </row>
    <row r="15" spans="2:53" ht="21" customHeight="1" x14ac:dyDescent="0.35">
      <c r="B15" s="11"/>
      <c r="C15" s="12"/>
      <c r="D15" s="12"/>
      <c r="E15" s="12"/>
      <c r="F15" s="157" t="s">
        <v>278</v>
      </c>
      <c r="G15" s="157"/>
      <c r="H15" s="158" t="s">
        <v>376</v>
      </c>
      <c r="I15" s="159"/>
      <c r="J15" s="159"/>
      <c r="K15" s="159"/>
      <c r="L15" s="159"/>
      <c r="M15" s="159"/>
      <c r="N15" s="159"/>
      <c r="O15" s="159"/>
      <c r="P15" s="159"/>
      <c r="Q15" s="160"/>
      <c r="R15" s="167" t="s">
        <v>273</v>
      </c>
      <c r="S15" s="168"/>
      <c r="T15" s="12"/>
      <c r="U15" s="166" t="s">
        <v>287</v>
      </c>
      <c r="V15" s="166"/>
      <c r="W15" s="158" t="s">
        <v>610</v>
      </c>
      <c r="X15" s="159"/>
      <c r="Y15" s="159"/>
      <c r="Z15" s="159"/>
      <c r="AA15" s="159"/>
      <c r="AB15" s="159"/>
      <c r="AC15" s="159"/>
      <c r="AD15" s="159"/>
      <c r="AE15" s="159"/>
      <c r="AF15" s="160"/>
      <c r="AG15" s="155" t="s">
        <v>273</v>
      </c>
      <c r="AH15" s="156"/>
      <c r="AI15" s="13"/>
      <c r="AJ15" s="157" t="s">
        <v>292</v>
      </c>
      <c r="AK15" s="157"/>
      <c r="AL15" s="158" t="s">
        <v>940</v>
      </c>
      <c r="AM15" s="159"/>
      <c r="AN15" s="159"/>
      <c r="AO15" s="159"/>
      <c r="AP15" s="159"/>
      <c r="AQ15" s="159"/>
      <c r="AR15" s="159"/>
      <c r="AS15" s="159"/>
      <c r="AT15" s="159"/>
      <c r="AU15" s="160"/>
      <c r="AV15" s="164" t="s">
        <v>273</v>
      </c>
      <c r="AW15" s="165"/>
      <c r="AX15" s="13"/>
      <c r="AY15" s="13"/>
      <c r="AZ15" s="13"/>
      <c r="BA15" s="14"/>
    </row>
    <row r="16" spans="2:53" ht="9" customHeight="1" x14ac:dyDescent="0.55000000000000004">
      <c r="B16" s="11"/>
      <c r="C16" s="12"/>
      <c r="D16" s="12"/>
      <c r="E16" s="12"/>
      <c r="F16" s="29"/>
      <c r="G16" s="29"/>
      <c r="H16" s="29"/>
      <c r="I16" s="29"/>
      <c r="J16" s="30"/>
      <c r="K16" s="30"/>
      <c r="L16" s="30"/>
      <c r="M16" s="30"/>
      <c r="N16" s="30"/>
      <c r="O16" s="30"/>
      <c r="P16" s="30"/>
      <c r="Q16" s="30"/>
      <c r="R16" s="24"/>
      <c r="S16" s="24"/>
      <c r="T16" s="13"/>
      <c r="U16" s="30"/>
      <c r="V16" s="30"/>
      <c r="W16" s="30"/>
      <c r="X16" s="30"/>
      <c r="Y16" s="30"/>
      <c r="Z16" s="30"/>
      <c r="AA16" s="30"/>
      <c r="AB16" s="30"/>
      <c r="AC16" s="30"/>
      <c r="AD16" s="30"/>
      <c r="AE16" s="30"/>
      <c r="AF16" s="30"/>
      <c r="AG16" s="13"/>
      <c r="AH16" s="13"/>
      <c r="AI16" s="13"/>
      <c r="AJ16" s="30"/>
      <c r="AK16" s="30"/>
      <c r="AL16" s="30"/>
      <c r="AM16" s="30"/>
      <c r="AN16" s="30"/>
      <c r="AO16" s="30"/>
      <c r="AP16" s="30"/>
      <c r="AQ16" s="30"/>
      <c r="AR16" s="30"/>
      <c r="AS16" s="30"/>
      <c r="AT16" s="30"/>
      <c r="AU16" s="30"/>
      <c r="AV16" s="13"/>
      <c r="AW16" s="13"/>
      <c r="AX16" s="13"/>
      <c r="AY16" s="13"/>
      <c r="AZ16" s="13"/>
      <c r="BA16" s="14"/>
    </row>
    <row r="17" spans="2:53" ht="21" customHeight="1" x14ac:dyDescent="0.35">
      <c r="B17" s="11"/>
      <c r="C17" s="12"/>
      <c r="D17" s="12"/>
      <c r="E17" s="12"/>
      <c r="F17" s="157" t="s">
        <v>279</v>
      </c>
      <c r="G17" s="157"/>
      <c r="H17" s="158" t="s">
        <v>377</v>
      </c>
      <c r="I17" s="159"/>
      <c r="J17" s="159"/>
      <c r="K17" s="159"/>
      <c r="L17" s="159"/>
      <c r="M17" s="159"/>
      <c r="N17" s="159"/>
      <c r="O17" s="159"/>
      <c r="P17" s="159"/>
      <c r="Q17" s="160"/>
      <c r="R17" s="167" t="s">
        <v>273</v>
      </c>
      <c r="S17" s="168"/>
      <c r="T17" s="12"/>
      <c r="U17" s="166" t="s">
        <v>297</v>
      </c>
      <c r="V17" s="166"/>
      <c r="W17" s="158" t="s">
        <v>647</v>
      </c>
      <c r="X17" s="159"/>
      <c r="Y17" s="159"/>
      <c r="Z17" s="159"/>
      <c r="AA17" s="159"/>
      <c r="AB17" s="159"/>
      <c r="AC17" s="159"/>
      <c r="AD17" s="159"/>
      <c r="AE17" s="159"/>
      <c r="AF17" s="160"/>
      <c r="AG17" s="155" t="s">
        <v>273</v>
      </c>
      <c r="AH17" s="156"/>
      <c r="AI17" s="13"/>
      <c r="AJ17" s="157" t="s">
        <v>293</v>
      </c>
      <c r="AK17" s="157"/>
      <c r="AL17" s="158" t="s">
        <v>941</v>
      </c>
      <c r="AM17" s="159"/>
      <c r="AN17" s="159"/>
      <c r="AO17" s="159"/>
      <c r="AP17" s="159"/>
      <c r="AQ17" s="159"/>
      <c r="AR17" s="159"/>
      <c r="AS17" s="159"/>
      <c r="AT17" s="159"/>
      <c r="AU17" s="160"/>
      <c r="AV17" s="164" t="s">
        <v>273</v>
      </c>
      <c r="AW17" s="165"/>
      <c r="AX17" s="13"/>
      <c r="AY17" s="13"/>
      <c r="AZ17" s="13"/>
      <c r="BA17" s="14"/>
    </row>
    <row r="18" spans="2:53" ht="9" customHeight="1" x14ac:dyDescent="0.55000000000000004">
      <c r="B18" s="11"/>
      <c r="C18" s="12"/>
      <c r="D18" s="12"/>
      <c r="E18" s="12"/>
      <c r="F18" s="29"/>
      <c r="G18" s="29"/>
      <c r="H18" s="29"/>
      <c r="I18" s="29"/>
      <c r="J18" s="30"/>
      <c r="K18" s="30"/>
      <c r="L18" s="30"/>
      <c r="M18" s="30"/>
      <c r="N18" s="30"/>
      <c r="O18" s="30"/>
      <c r="P18" s="30"/>
      <c r="Q18" s="30"/>
      <c r="R18" s="24"/>
      <c r="S18" s="24"/>
      <c r="T18" s="13"/>
      <c r="U18" s="31"/>
      <c r="V18" s="31"/>
      <c r="W18" s="30"/>
      <c r="X18" s="30"/>
      <c r="Y18" s="30"/>
      <c r="Z18" s="30"/>
      <c r="AA18" s="30"/>
      <c r="AB18" s="30"/>
      <c r="AC18" s="30"/>
      <c r="AD18" s="30"/>
      <c r="AE18" s="30"/>
      <c r="AF18" s="30"/>
      <c r="AG18" s="13"/>
      <c r="AH18" s="13"/>
      <c r="AI18" s="13"/>
      <c r="AJ18" s="30"/>
      <c r="AK18" s="30"/>
      <c r="AL18" s="30"/>
      <c r="AM18" s="30"/>
      <c r="AN18" s="30"/>
      <c r="AO18" s="30"/>
      <c r="AP18" s="30"/>
      <c r="AQ18" s="30"/>
      <c r="AR18" s="30"/>
      <c r="AS18" s="30"/>
      <c r="AT18" s="30"/>
      <c r="AU18" s="30"/>
      <c r="AV18" s="13"/>
      <c r="AW18" s="13"/>
      <c r="AX18" s="13"/>
      <c r="AY18" s="13"/>
      <c r="AZ18" s="13"/>
      <c r="BA18" s="14"/>
    </row>
    <row r="19" spans="2:53" ht="21" customHeight="1" x14ac:dyDescent="0.35">
      <c r="B19" s="11"/>
      <c r="C19" s="12"/>
      <c r="D19" s="12"/>
      <c r="E19" s="12"/>
      <c r="F19" s="157" t="s">
        <v>280</v>
      </c>
      <c r="G19" s="157"/>
      <c r="H19" s="158" t="s">
        <v>378</v>
      </c>
      <c r="I19" s="159"/>
      <c r="J19" s="159"/>
      <c r="K19" s="159"/>
      <c r="L19" s="159"/>
      <c r="M19" s="159"/>
      <c r="N19" s="159"/>
      <c r="O19" s="159"/>
      <c r="P19" s="159"/>
      <c r="Q19" s="160"/>
      <c r="R19" s="167" t="s">
        <v>273</v>
      </c>
      <c r="S19" s="168"/>
      <c r="T19" s="12"/>
      <c r="U19" s="166" t="s">
        <v>288</v>
      </c>
      <c r="V19" s="166"/>
      <c r="W19" s="158" t="s">
        <v>674</v>
      </c>
      <c r="X19" s="159"/>
      <c r="Y19" s="159"/>
      <c r="Z19" s="159"/>
      <c r="AA19" s="159"/>
      <c r="AB19" s="159"/>
      <c r="AC19" s="159"/>
      <c r="AD19" s="159"/>
      <c r="AE19" s="159"/>
      <c r="AF19" s="160"/>
      <c r="AG19" s="155" t="s">
        <v>273</v>
      </c>
      <c r="AH19" s="156"/>
      <c r="AI19" s="13"/>
      <c r="AJ19" s="157"/>
      <c r="AK19" s="157"/>
      <c r="AL19" s="158"/>
      <c r="AM19" s="159"/>
      <c r="AN19" s="159"/>
      <c r="AO19" s="159"/>
      <c r="AP19" s="159"/>
      <c r="AQ19" s="159"/>
      <c r="AR19" s="159"/>
      <c r="AS19" s="159"/>
      <c r="AT19" s="159"/>
      <c r="AU19" s="160"/>
      <c r="AV19" s="153" t="s">
        <v>273</v>
      </c>
      <c r="AW19" s="154"/>
      <c r="AX19" s="13"/>
      <c r="AY19" s="13"/>
      <c r="AZ19" s="13"/>
      <c r="BA19" s="14"/>
    </row>
    <row r="20" spans="2:53" ht="9" customHeight="1" x14ac:dyDescent="0.55000000000000004">
      <c r="B20" s="11"/>
      <c r="C20" s="12"/>
      <c r="D20" s="12"/>
      <c r="E20" s="12"/>
      <c r="F20" s="29"/>
      <c r="G20" s="29"/>
      <c r="H20" s="29"/>
      <c r="I20" s="29"/>
      <c r="J20" s="30"/>
      <c r="K20" s="30"/>
      <c r="L20" s="30"/>
      <c r="M20" s="30"/>
      <c r="N20" s="30"/>
      <c r="O20" s="30"/>
      <c r="P20" s="30"/>
      <c r="Q20" s="30"/>
      <c r="R20" s="24"/>
      <c r="S20" s="24"/>
      <c r="T20" s="13"/>
      <c r="U20" s="31"/>
      <c r="V20" s="31"/>
      <c r="W20" s="30"/>
      <c r="X20" s="30"/>
      <c r="Y20" s="30"/>
      <c r="Z20" s="30"/>
      <c r="AA20" s="30"/>
      <c r="AB20" s="30"/>
      <c r="AC20" s="30"/>
      <c r="AD20" s="30"/>
      <c r="AE20" s="30"/>
      <c r="AF20" s="30"/>
      <c r="AG20" s="13"/>
      <c r="AH20" s="13"/>
      <c r="AI20" s="13"/>
      <c r="AJ20" s="30"/>
      <c r="AK20" s="30"/>
      <c r="AL20" s="30"/>
      <c r="AM20" s="30"/>
      <c r="AN20" s="30"/>
      <c r="AO20" s="30"/>
      <c r="AP20" s="30"/>
      <c r="AQ20" s="30"/>
      <c r="AR20" s="30"/>
      <c r="AS20" s="30"/>
      <c r="AT20" s="30"/>
      <c r="AU20" s="30"/>
      <c r="AV20" s="13"/>
      <c r="AW20" s="13"/>
      <c r="AX20" s="13"/>
      <c r="AY20" s="13"/>
      <c r="AZ20" s="13"/>
      <c r="BA20" s="14"/>
    </row>
    <row r="21" spans="2:53" ht="21" customHeight="1" x14ac:dyDescent="0.35">
      <c r="B21" s="11"/>
      <c r="C21" s="12"/>
      <c r="D21" s="12"/>
      <c r="E21" s="12"/>
      <c r="F21" s="157" t="s">
        <v>281</v>
      </c>
      <c r="G21" s="157"/>
      <c r="H21" s="158" t="s">
        <v>379</v>
      </c>
      <c r="I21" s="159"/>
      <c r="J21" s="159"/>
      <c r="K21" s="159"/>
      <c r="L21" s="159"/>
      <c r="M21" s="159"/>
      <c r="N21" s="159"/>
      <c r="O21" s="159"/>
      <c r="P21" s="159"/>
      <c r="Q21" s="160"/>
      <c r="R21" s="167" t="s">
        <v>273</v>
      </c>
      <c r="S21" s="168"/>
      <c r="T21" s="12"/>
      <c r="U21" s="166" t="s">
        <v>298</v>
      </c>
      <c r="V21" s="166"/>
      <c r="W21" s="158" t="s">
        <v>707</v>
      </c>
      <c r="X21" s="159"/>
      <c r="Y21" s="159"/>
      <c r="Z21" s="159"/>
      <c r="AA21" s="159"/>
      <c r="AB21" s="159"/>
      <c r="AC21" s="159"/>
      <c r="AD21" s="159"/>
      <c r="AE21" s="159"/>
      <c r="AF21" s="160"/>
      <c r="AG21" s="155" t="s">
        <v>273</v>
      </c>
      <c r="AH21" s="156"/>
      <c r="AI21" s="13"/>
      <c r="AJ21" s="157" t="s">
        <v>294</v>
      </c>
      <c r="AK21" s="157"/>
      <c r="AL21" s="158" t="s">
        <v>942</v>
      </c>
      <c r="AM21" s="159"/>
      <c r="AN21" s="159"/>
      <c r="AO21" s="159"/>
      <c r="AP21" s="159"/>
      <c r="AQ21" s="159"/>
      <c r="AR21" s="159"/>
      <c r="AS21" s="159"/>
      <c r="AT21" s="159"/>
      <c r="AU21" s="160"/>
      <c r="AV21" s="164" t="s">
        <v>273</v>
      </c>
      <c r="AW21" s="165"/>
      <c r="AX21" s="13"/>
      <c r="AY21" s="13"/>
      <c r="AZ21" s="13"/>
      <c r="BA21" s="14"/>
    </row>
    <row r="22" spans="2:53" ht="9" customHeight="1" x14ac:dyDescent="0.35">
      <c r="B22" s="11"/>
      <c r="C22" s="12"/>
      <c r="D22" s="12"/>
      <c r="E22" s="12"/>
      <c r="F22" s="29"/>
      <c r="G22" s="29"/>
      <c r="H22" s="29"/>
      <c r="I22" s="29"/>
      <c r="J22" s="30"/>
      <c r="K22" s="30"/>
      <c r="L22" s="30"/>
      <c r="M22" s="30"/>
      <c r="N22" s="30"/>
      <c r="O22" s="30"/>
      <c r="P22" s="30"/>
      <c r="Q22" s="30"/>
      <c r="R22" s="13"/>
      <c r="S22" s="13"/>
      <c r="T22" s="13"/>
      <c r="U22" s="31"/>
      <c r="V22" s="31"/>
      <c r="W22" s="30"/>
      <c r="X22" s="30"/>
      <c r="Y22" s="30"/>
      <c r="Z22" s="30"/>
      <c r="AA22" s="30"/>
      <c r="AB22" s="30"/>
      <c r="AC22" s="30"/>
      <c r="AD22" s="30"/>
      <c r="AE22" s="30"/>
      <c r="AF22" s="30"/>
      <c r="AG22" s="13"/>
      <c r="AH22" s="13"/>
      <c r="AI22" s="13"/>
      <c r="AJ22" s="30"/>
      <c r="AK22" s="30"/>
      <c r="AL22" s="30"/>
      <c r="AM22" s="30"/>
      <c r="AN22" s="30"/>
      <c r="AO22" s="30"/>
      <c r="AP22" s="30"/>
      <c r="AQ22" s="30"/>
      <c r="AR22" s="30"/>
      <c r="AS22" s="30"/>
      <c r="AT22" s="30"/>
      <c r="AU22" s="30"/>
      <c r="AV22" s="13"/>
      <c r="AW22" s="13"/>
      <c r="AX22" s="13"/>
      <c r="AY22" s="13"/>
      <c r="AZ22" s="13"/>
      <c r="BA22" s="14"/>
    </row>
    <row r="23" spans="2:53" ht="21" customHeight="1" x14ac:dyDescent="0.35">
      <c r="B23" s="11"/>
      <c r="C23" s="12"/>
      <c r="D23" s="12"/>
      <c r="E23" s="12"/>
      <c r="F23" s="157" t="s">
        <v>282</v>
      </c>
      <c r="G23" s="157"/>
      <c r="H23" s="158" t="s">
        <v>380</v>
      </c>
      <c r="I23" s="159"/>
      <c r="J23" s="159"/>
      <c r="K23" s="159"/>
      <c r="L23" s="159"/>
      <c r="M23" s="159"/>
      <c r="N23" s="159"/>
      <c r="O23" s="159"/>
      <c r="P23" s="159"/>
      <c r="Q23" s="160"/>
      <c r="R23" s="155" t="s">
        <v>273</v>
      </c>
      <c r="S23" s="156"/>
      <c r="T23" s="12"/>
      <c r="U23" s="166" t="s">
        <v>299</v>
      </c>
      <c r="V23" s="166"/>
      <c r="W23" s="158" t="s">
        <v>735</v>
      </c>
      <c r="X23" s="159"/>
      <c r="Y23" s="159"/>
      <c r="Z23" s="159"/>
      <c r="AA23" s="159"/>
      <c r="AB23" s="159"/>
      <c r="AC23" s="159"/>
      <c r="AD23" s="159"/>
      <c r="AE23" s="159"/>
      <c r="AF23" s="160"/>
      <c r="AG23" s="155" t="s">
        <v>273</v>
      </c>
      <c r="AH23" s="156"/>
      <c r="AI23" s="13"/>
      <c r="AJ23" s="157" t="s">
        <v>295</v>
      </c>
      <c r="AK23" s="157"/>
      <c r="AL23" s="158" t="s">
        <v>945</v>
      </c>
      <c r="AM23" s="159"/>
      <c r="AN23" s="159"/>
      <c r="AO23" s="159"/>
      <c r="AP23" s="159"/>
      <c r="AQ23" s="159"/>
      <c r="AR23" s="159"/>
      <c r="AS23" s="159"/>
      <c r="AT23" s="159"/>
      <c r="AU23" s="160"/>
      <c r="AV23" s="164" t="s">
        <v>273</v>
      </c>
      <c r="AW23" s="165"/>
      <c r="AX23" s="13"/>
      <c r="AY23" s="13"/>
      <c r="AZ23" s="13"/>
      <c r="BA23" s="14"/>
    </row>
    <row r="24" spans="2:53" ht="9" customHeight="1" x14ac:dyDescent="0.35">
      <c r="B24" s="11"/>
      <c r="C24" s="12"/>
      <c r="D24" s="12"/>
      <c r="E24" s="12"/>
      <c r="F24" s="29"/>
      <c r="G24" s="29"/>
      <c r="H24" s="29"/>
      <c r="I24" s="29"/>
      <c r="J24" s="30"/>
      <c r="K24" s="30"/>
      <c r="L24" s="30"/>
      <c r="M24" s="30"/>
      <c r="N24" s="30"/>
      <c r="O24" s="30"/>
      <c r="P24" s="30"/>
      <c r="Q24" s="30"/>
      <c r="R24" s="13"/>
      <c r="S24" s="13"/>
      <c r="T24" s="13"/>
      <c r="U24" s="31"/>
      <c r="V24" s="31"/>
      <c r="W24" s="30"/>
      <c r="X24" s="30"/>
      <c r="Y24" s="30"/>
      <c r="Z24" s="30"/>
      <c r="AA24" s="30"/>
      <c r="AB24" s="30"/>
      <c r="AC24" s="30"/>
      <c r="AD24" s="30"/>
      <c r="AE24" s="30"/>
      <c r="AF24" s="30"/>
      <c r="AG24" s="13"/>
      <c r="AH24" s="13"/>
      <c r="AI24" s="13"/>
      <c r="AJ24" s="30"/>
      <c r="AK24" s="30"/>
      <c r="AL24" s="30"/>
      <c r="AM24" s="30"/>
      <c r="AN24" s="30"/>
      <c r="AO24" s="30"/>
      <c r="AP24" s="30"/>
      <c r="AQ24" s="30"/>
      <c r="AR24" s="30"/>
      <c r="AS24" s="30"/>
      <c r="AT24" s="30"/>
      <c r="AU24" s="30"/>
      <c r="AV24" s="13"/>
      <c r="AW24" s="13"/>
      <c r="AX24" s="13"/>
      <c r="AY24" s="13"/>
      <c r="AZ24" s="13"/>
      <c r="BA24" s="14"/>
    </row>
    <row r="25" spans="2:53" ht="21" customHeight="1" x14ac:dyDescent="0.35">
      <c r="B25" s="11"/>
      <c r="C25" s="12"/>
      <c r="D25" s="12"/>
      <c r="E25" s="12"/>
      <c r="F25" s="157" t="s">
        <v>283</v>
      </c>
      <c r="G25" s="157"/>
      <c r="H25" s="158" t="s">
        <v>381</v>
      </c>
      <c r="I25" s="159"/>
      <c r="J25" s="159"/>
      <c r="K25" s="159"/>
      <c r="L25" s="159"/>
      <c r="M25" s="159"/>
      <c r="N25" s="159"/>
      <c r="O25" s="159"/>
      <c r="P25" s="159"/>
      <c r="Q25" s="160"/>
      <c r="R25" s="155" t="s">
        <v>273</v>
      </c>
      <c r="S25" s="156"/>
      <c r="T25" s="12"/>
      <c r="U25" s="166" t="s">
        <v>300</v>
      </c>
      <c r="V25" s="166"/>
      <c r="W25" s="158" t="s">
        <v>771</v>
      </c>
      <c r="X25" s="159"/>
      <c r="Y25" s="159"/>
      <c r="Z25" s="159"/>
      <c r="AA25" s="159"/>
      <c r="AB25" s="159"/>
      <c r="AC25" s="159"/>
      <c r="AD25" s="159"/>
      <c r="AE25" s="159"/>
      <c r="AF25" s="160"/>
      <c r="AG25" s="155" t="s">
        <v>273</v>
      </c>
      <c r="AH25" s="156"/>
      <c r="AI25" s="13"/>
      <c r="AJ25" s="157"/>
      <c r="AK25" s="157"/>
      <c r="AL25" s="161"/>
      <c r="AM25" s="162"/>
      <c r="AN25" s="162"/>
      <c r="AO25" s="162"/>
      <c r="AP25" s="162"/>
      <c r="AQ25" s="162"/>
      <c r="AR25" s="162"/>
      <c r="AS25" s="162"/>
      <c r="AT25" s="162"/>
      <c r="AU25" s="163"/>
      <c r="AV25" s="153" t="s">
        <v>273</v>
      </c>
      <c r="AW25" s="154"/>
      <c r="AX25" s="13"/>
      <c r="AY25" s="13"/>
      <c r="AZ25" s="13"/>
      <c r="BA25" s="14"/>
    </row>
    <row r="26" spans="2:53" ht="9" customHeight="1" x14ac:dyDescent="0.35">
      <c r="B26" s="11"/>
      <c r="C26" s="12"/>
      <c r="D26" s="12"/>
      <c r="E26" s="12"/>
      <c r="F26" s="29"/>
      <c r="G26" s="29"/>
      <c r="H26" s="29"/>
      <c r="I26" s="29"/>
      <c r="J26" s="30"/>
      <c r="K26" s="30"/>
      <c r="L26" s="30"/>
      <c r="M26" s="30"/>
      <c r="N26" s="30"/>
      <c r="O26" s="30"/>
      <c r="P26" s="30"/>
      <c r="Q26" s="30"/>
      <c r="R26" s="13"/>
      <c r="S26" s="13"/>
      <c r="T26" s="13"/>
      <c r="U26" s="30"/>
      <c r="V26" s="30"/>
      <c r="W26" s="30"/>
      <c r="X26" s="30"/>
      <c r="Y26" s="30"/>
      <c r="Z26" s="30"/>
      <c r="AA26" s="30"/>
      <c r="AB26" s="30"/>
      <c r="AC26" s="30"/>
      <c r="AD26" s="30"/>
      <c r="AE26" s="30"/>
      <c r="AF26" s="30"/>
      <c r="AG26" s="13"/>
      <c r="AH26" s="13"/>
      <c r="AI26" s="13"/>
      <c r="AJ26" s="30"/>
      <c r="AK26" s="30"/>
      <c r="AL26" s="30"/>
      <c r="AM26" s="30"/>
      <c r="AN26" s="30"/>
      <c r="AO26" s="30"/>
      <c r="AP26" s="30"/>
      <c r="AQ26" s="30"/>
      <c r="AR26" s="30"/>
      <c r="AS26" s="30"/>
      <c r="AT26" s="30"/>
      <c r="AU26" s="30"/>
      <c r="AV26" s="13"/>
      <c r="AW26" s="13"/>
      <c r="AX26" s="13"/>
      <c r="AY26" s="13"/>
      <c r="AZ26" s="13"/>
      <c r="BA26" s="14"/>
    </row>
    <row r="27" spans="2:53" ht="21" customHeight="1" x14ac:dyDescent="0.35">
      <c r="B27" s="11"/>
      <c r="C27" s="12"/>
      <c r="D27" s="12"/>
      <c r="E27" s="12"/>
      <c r="F27" s="166" t="s">
        <v>284</v>
      </c>
      <c r="G27" s="166"/>
      <c r="H27" s="158" t="s">
        <v>382</v>
      </c>
      <c r="I27" s="159"/>
      <c r="J27" s="159"/>
      <c r="K27" s="159"/>
      <c r="L27" s="159"/>
      <c r="M27" s="159"/>
      <c r="N27" s="159"/>
      <c r="O27" s="159"/>
      <c r="P27" s="159"/>
      <c r="Q27" s="160"/>
      <c r="R27" s="155" t="s">
        <v>273</v>
      </c>
      <c r="S27" s="156"/>
      <c r="T27" s="12"/>
      <c r="U27" s="157" t="s">
        <v>275</v>
      </c>
      <c r="V27" s="157"/>
      <c r="W27" s="158" t="s">
        <v>769</v>
      </c>
      <c r="X27" s="159"/>
      <c r="Y27" s="159"/>
      <c r="Z27" s="159"/>
      <c r="AA27" s="159"/>
      <c r="AB27" s="159"/>
      <c r="AC27" s="159"/>
      <c r="AD27" s="159"/>
      <c r="AE27" s="159"/>
      <c r="AF27" s="160"/>
      <c r="AG27" s="155" t="s">
        <v>273</v>
      </c>
      <c r="AH27" s="156"/>
      <c r="AI27" s="13"/>
      <c r="AJ27" s="157"/>
      <c r="AK27" s="157"/>
      <c r="AL27" s="161"/>
      <c r="AM27" s="162"/>
      <c r="AN27" s="162"/>
      <c r="AO27" s="162"/>
      <c r="AP27" s="162"/>
      <c r="AQ27" s="162"/>
      <c r="AR27" s="162"/>
      <c r="AS27" s="162"/>
      <c r="AT27" s="162"/>
      <c r="AU27" s="163"/>
      <c r="AV27" s="153" t="s">
        <v>273</v>
      </c>
      <c r="AW27" s="154"/>
      <c r="AX27" s="13"/>
      <c r="AY27" s="13"/>
      <c r="AZ27" s="13"/>
      <c r="BA27" s="14"/>
    </row>
    <row r="28" spans="2:53" ht="9" customHeight="1" x14ac:dyDescent="0.35">
      <c r="B28" s="11"/>
      <c r="C28" s="12"/>
      <c r="D28" s="12"/>
      <c r="E28" s="12"/>
      <c r="F28" s="15"/>
      <c r="G28" s="15"/>
      <c r="H28" s="15"/>
      <c r="I28" s="15"/>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4"/>
    </row>
    <row r="29" spans="2:53" ht="21" customHeight="1" x14ac:dyDescent="0.35">
      <c r="B29" s="11"/>
      <c r="C29" s="12"/>
      <c r="D29" s="12"/>
      <c r="E29" s="12"/>
      <c r="F29" s="15"/>
      <c r="G29" s="15"/>
      <c r="H29" s="15"/>
      <c r="I29" s="15"/>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4"/>
    </row>
    <row r="30" spans="2:53" ht="21" customHeight="1" x14ac:dyDescent="0.35">
      <c r="B30" s="11"/>
      <c r="C30" s="12"/>
      <c r="D30" s="12"/>
      <c r="E30" s="12"/>
      <c r="F30" s="15"/>
      <c r="G30" s="15"/>
      <c r="H30" s="15"/>
      <c r="I30" s="15"/>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4"/>
    </row>
    <row r="31" spans="2:53" ht="21" customHeight="1" x14ac:dyDescent="0.35">
      <c r="B31" s="11"/>
      <c r="C31" s="12"/>
      <c r="D31" s="12"/>
      <c r="E31" s="12"/>
      <c r="F31" s="15"/>
      <c r="G31" s="15"/>
      <c r="H31" s="15"/>
      <c r="I31" s="15"/>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4"/>
    </row>
    <row r="32" spans="2:53" ht="21" customHeight="1" x14ac:dyDescent="0.35">
      <c r="B32" s="11"/>
      <c r="C32" s="12"/>
      <c r="D32" s="12"/>
      <c r="E32" s="12"/>
      <c r="F32" s="15"/>
      <c r="G32" s="15"/>
      <c r="H32" s="15"/>
      <c r="I32" s="15"/>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4"/>
    </row>
    <row r="33" spans="2:53" ht="21" customHeight="1" x14ac:dyDescent="0.35">
      <c r="B33" s="16"/>
      <c r="C33" s="17"/>
      <c r="D33" s="17"/>
      <c r="E33" s="17"/>
      <c r="F33" s="18"/>
      <c r="G33" s="18"/>
      <c r="H33" s="18"/>
      <c r="I33" s="18"/>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51" t="s">
        <v>383</v>
      </c>
      <c r="AO33" s="151"/>
      <c r="AP33" s="151"/>
      <c r="AQ33" s="151"/>
      <c r="AR33" s="151"/>
      <c r="AS33" s="151"/>
      <c r="AT33" s="151"/>
      <c r="AU33" s="151"/>
      <c r="AV33" s="151"/>
      <c r="AW33" s="151"/>
      <c r="AX33" s="151"/>
      <c r="AY33" s="151"/>
      <c r="AZ33" s="151"/>
      <c r="BA33" s="152"/>
    </row>
  </sheetData>
  <mergeCells count="94">
    <mergeCell ref="F10:O10"/>
    <mergeCell ref="F11:G11"/>
    <mergeCell ref="F27:G27"/>
    <mergeCell ref="H27:Q27"/>
    <mergeCell ref="F23:G23"/>
    <mergeCell ref="H23:Q23"/>
    <mergeCell ref="F19:G19"/>
    <mergeCell ref="H19:Q19"/>
    <mergeCell ref="F15:G15"/>
    <mergeCell ref="H15:Q15"/>
    <mergeCell ref="H11:Q11"/>
    <mergeCell ref="U8:AH8"/>
    <mergeCell ref="R9:S9"/>
    <mergeCell ref="F9:G9"/>
    <mergeCell ref="H9:Q9"/>
    <mergeCell ref="U9:V9"/>
    <mergeCell ref="W9:AF9"/>
    <mergeCell ref="AG9:AH9"/>
    <mergeCell ref="R11:S11"/>
    <mergeCell ref="U11:V11"/>
    <mergeCell ref="W11:AF11"/>
    <mergeCell ref="AG11:AH11"/>
    <mergeCell ref="F13:G13"/>
    <mergeCell ref="H13:Q13"/>
    <mergeCell ref="R13:S13"/>
    <mergeCell ref="U13:V13"/>
    <mergeCell ref="W13:AF13"/>
    <mergeCell ref="AG13:AH13"/>
    <mergeCell ref="R15:S15"/>
    <mergeCell ref="U15:V15"/>
    <mergeCell ref="W15:AF15"/>
    <mergeCell ref="AG15:AH15"/>
    <mergeCell ref="F17:G17"/>
    <mergeCell ref="H17:Q17"/>
    <mergeCell ref="R17:S17"/>
    <mergeCell ref="U17:V17"/>
    <mergeCell ref="W17:AF17"/>
    <mergeCell ref="AG17:AH17"/>
    <mergeCell ref="R19:S19"/>
    <mergeCell ref="U19:V19"/>
    <mergeCell ref="W19:AF19"/>
    <mergeCell ref="AG19:AH19"/>
    <mergeCell ref="F21:G21"/>
    <mergeCell ref="H21:Q21"/>
    <mergeCell ref="R21:S21"/>
    <mergeCell ref="U21:V21"/>
    <mergeCell ref="W21:AF21"/>
    <mergeCell ref="AG21:AH21"/>
    <mergeCell ref="R23:S23"/>
    <mergeCell ref="U23:V23"/>
    <mergeCell ref="W23:AF23"/>
    <mergeCell ref="AG23:AH23"/>
    <mergeCell ref="F25:G25"/>
    <mergeCell ref="H25:Q25"/>
    <mergeCell ref="R25:S25"/>
    <mergeCell ref="U25:V25"/>
    <mergeCell ref="W25:AF25"/>
    <mergeCell ref="AG25:AH25"/>
    <mergeCell ref="AV9:AW9"/>
    <mergeCell ref="AJ11:AK11"/>
    <mergeCell ref="AL11:AU11"/>
    <mergeCell ref="AV11:AW11"/>
    <mergeCell ref="AJ13:AK13"/>
    <mergeCell ref="AL13:AU13"/>
    <mergeCell ref="AV13:AW13"/>
    <mergeCell ref="AJ9:AK9"/>
    <mergeCell ref="AL9:AU9"/>
    <mergeCell ref="AJ15:AK15"/>
    <mergeCell ref="AL15:AU15"/>
    <mergeCell ref="AV15:AW15"/>
    <mergeCell ref="AJ17:AK17"/>
    <mergeCell ref="AL17:AU17"/>
    <mergeCell ref="AV17:AW17"/>
    <mergeCell ref="AL19:AU19"/>
    <mergeCell ref="AV19:AW19"/>
    <mergeCell ref="AJ21:AK21"/>
    <mergeCell ref="AL21:AU21"/>
    <mergeCell ref="AV21:AW21"/>
    <mergeCell ref="T7:AI7"/>
    <mergeCell ref="AN33:BA33"/>
    <mergeCell ref="AV27:AW27"/>
    <mergeCell ref="R27:S27"/>
    <mergeCell ref="U27:V27"/>
    <mergeCell ref="W27:AF27"/>
    <mergeCell ref="AG27:AH27"/>
    <mergeCell ref="AJ27:AK27"/>
    <mergeCell ref="AL27:AU27"/>
    <mergeCell ref="AJ23:AK23"/>
    <mergeCell ref="AL23:AU23"/>
    <mergeCell ref="AV23:AW23"/>
    <mergeCell ref="AJ25:AK25"/>
    <mergeCell ref="AL25:AU25"/>
    <mergeCell ref="AV25:AW25"/>
    <mergeCell ref="AJ19:AK19"/>
  </mergeCells>
  <phoneticPr fontId="1"/>
  <hyperlinks>
    <hyperlink ref="AG9:AH9" location="'11'!A1" display="■"/>
    <hyperlink ref="R11:S11" location="'2'!A1" display="■"/>
    <hyperlink ref="AG11:AH11" location="'12'!A1" display="■"/>
    <hyperlink ref="R13:S13" location="'3'!A1" display="■"/>
    <hyperlink ref="AG13:AH13" location="'13'!A1" display="■"/>
    <hyperlink ref="R15:S15" location="'4'!A1" display="■"/>
    <hyperlink ref="AG15:AH15" location="'14'!A1" display="■"/>
    <hyperlink ref="R17:S17" location="'5'!A1" display="■"/>
    <hyperlink ref="AG17:AH17" location="'15'!A1" display="■"/>
    <hyperlink ref="R19:S19" location="'6'!A1" display="■"/>
    <hyperlink ref="AG19:AH19" location="'16'!A1" display="■"/>
    <hyperlink ref="R21:S21" location="'7'!A1" display="■"/>
    <hyperlink ref="AG21:AH21" location="'17'!A1" display="■"/>
    <hyperlink ref="R23:S23" location="'8'!A1" display="■"/>
    <hyperlink ref="AG23:AH23" location="'18'!A1" display="■"/>
    <hyperlink ref="R25:S25" location="'9'!A1" display="■"/>
    <hyperlink ref="AG25:AH25" location="'19'!A1" display="■"/>
    <hyperlink ref="AV9:AW9" location="'21'!A1" display="■"/>
    <hyperlink ref="AV11:AW11" location="'22'!A1" display="■"/>
    <hyperlink ref="AV13:AW13" location="'23'!A1" display="■"/>
    <hyperlink ref="AV15:AW15" location="'24'!A1" display="■"/>
    <hyperlink ref="AV17:AW17" location="'25'!A1" display="■"/>
    <hyperlink ref="AV21:AW21" location="'30'!A1" display="■"/>
    <hyperlink ref="AV23:AW23" location="'33'!A1" display="■"/>
    <hyperlink ref="R27:S27" location="'10'!A1" display="■"/>
    <hyperlink ref="AG27:AH27" location="'20'!A1" display="■"/>
    <hyperlink ref="R9:S9" location="'1'!A1" display="■"/>
  </hyperlinks>
  <pageMargins left="0.70866141732283472" right="0.39370078740157483" top="0.78740157480314965" bottom="0.39370078740157483" header="0.51181102362204722"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737</v>
      </c>
      <c r="C3" s="182"/>
      <c r="D3" s="182"/>
      <c r="E3" s="183"/>
      <c r="F3" s="218" t="s">
        <v>736</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738</v>
      </c>
      <c r="G4" s="196"/>
      <c r="H4" s="196"/>
      <c r="I4" s="197"/>
      <c r="J4" s="190" t="s">
        <v>740</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t="s">
        <v>739</v>
      </c>
      <c r="G5" s="226"/>
      <c r="H5" s="226"/>
      <c r="I5" s="226"/>
      <c r="J5" s="190" t="s">
        <v>742</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t="s">
        <v>741</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t="s">
        <v>743</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t="s">
        <v>744</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t="s">
        <v>745</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t="s">
        <v>746</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t="s">
        <v>747</v>
      </c>
      <c r="G12" s="226"/>
      <c r="H12" s="226"/>
      <c r="I12" s="226"/>
      <c r="J12" s="190" t="s">
        <v>749</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t="s">
        <v>748</v>
      </c>
      <c r="G13" s="226"/>
      <c r="H13" s="226"/>
      <c r="I13" s="226"/>
      <c r="J13" s="190"/>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t="s">
        <v>721</v>
      </c>
      <c r="G14" s="226"/>
      <c r="H14" s="226"/>
      <c r="I14" s="226"/>
      <c r="J14" s="190" t="s">
        <v>751</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t="s">
        <v>750</v>
      </c>
      <c r="G15" s="226"/>
      <c r="H15" s="226"/>
      <c r="I15" s="226"/>
      <c r="J15" s="190" t="s">
        <v>752</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c r="G16" s="196"/>
      <c r="H16" s="196"/>
      <c r="I16" s="197"/>
      <c r="J16" s="190"/>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t="s">
        <v>753</v>
      </c>
      <c r="G17" s="226"/>
      <c r="H17" s="226"/>
      <c r="I17" s="226"/>
      <c r="J17" s="190" t="s">
        <v>754</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t="s">
        <v>739</v>
      </c>
      <c r="G18" s="226"/>
      <c r="H18" s="226"/>
      <c r="I18" s="226"/>
      <c r="J18" s="190" t="s">
        <v>755</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c r="G19" s="226"/>
      <c r="H19" s="226"/>
      <c r="I19" s="226"/>
      <c r="J19" s="190" t="s">
        <v>756</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t="s">
        <v>753</v>
      </c>
      <c r="G21" s="226"/>
      <c r="H21" s="226"/>
      <c r="I21" s="226"/>
      <c r="J21" s="190" t="s">
        <v>758</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t="s">
        <v>757</v>
      </c>
      <c r="G22" s="226"/>
      <c r="H22" s="226"/>
      <c r="I22" s="226"/>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c r="G23" s="226"/>
      <c r="H23" s="226"/>
      <c r="I23" s="226"/>
      <c r="J23" s="190"/>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t="s">
        <v>658</v>
      </c>
      <c r="G24" s="226"/>
      <c r="H24" s="226"/>
      <c r="I24" s="226"/>
      <c r="J24" s="190" t="s">
        <v>759</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t="s">
        <v>760</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t="s">
        <v>761</v>
      </c>
      <c r="G27" s="226"/>
      <c r="H27" s="226"/>
      <c r="I27" s="226"/>
      <c r="J27" s="190" t="s">
        <v>762</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t="s">
        <v>763</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t="s">
        <v>701</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t="s">
        <v>764</v>
      </c>
      <c r="G31" s="226"/>
      <c r="H31" s="226"/>
      <c r="I31" s="226"/>
      <c r="J31" s="190" t="s">
        <v>765</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t="s">
        <v>733</v>
      </c>
      <c r="G33" s="226"/>
      <c r="H33" s="226"/>
      <c r="I33" s="226"/>
      <c r="J33" s="190" t="s">
        <v>767</v>
      </c>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t="s">
        <v>766</v>
      </c>
      <c r="G34" s="226"/>
      <c r="H34" s="226"/>
      <c r="I34" s="226"/>
      <c r="J34" s="190" t="s">
        <v>768</v>
      </c>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2:E2"/>
    <mergeCell ref="F2:I2"/>
    <mergeCell ref="J2:AH2"/>
    <mergeCell ref="AI2:AM2"/>
    <mergeCell ref="B3:E3"/>
    <mergeCell ref="F3:I3"/>
    <mergeCell ref="J3:AH3"/>
    <mergeCell ref="AI3:AM3"/>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8:E38"/>
    <mergeCell ref="F38:I38"/>
    <mergeCell ref="J38:AH38"/>
    <mergeCell ref="AI38:AM38"/>
    <mergeCell ref="B36:E36"/>
    <mergeCell ref="F36:I36"/>
    <mergeCell ref="J36:AH36"/>
    <mergeCell ref="AI36:AM36"/>
    <mergeCell ref="B37:E37"/>
    <mergeCell ref="F37:I37"/>
    <mergeCell ref="J37:AH37"/>
    <mergeCell ref="AI37:AM37"/>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40"/>
  <sheetViews>
    <sheetView view="pageBreakPreview" zoomScaleSheetLayoutView="100" workbookViewId="0"/>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10</v>
      </c>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270" t="s">
        <v>152</v>
      </c>
      <c r="AK2" s="271"/>
      <c r="AL2" s="271"/>
      <c r="AM2" s="272"/>
    </row>
    <row r="3" spans="2:39" ht="13.5" customHeight="1" x14ac:dyDescent="0.15">
      <c r="B3" s="256" t="s">
        <v>29</v>
      </c>
      <c r="C3" s="257"/>
      <c r="D3" s="257"/>
      <c r="E3" s="258"/>
      <c r="F3" s="5" t="s">
        <v>88</v>
      </c>
      <c r="G3" s="4" t="s">
        <v>89</v>
      </c>
      <c r="H3" s="4"/>
      <c r="I3" s="4"/>
      <c r="J3" s="4"/>
      <c r="K3" s="4"/>
      <c r="L3" s="4"/>
      <c r="M3" s="2"/>
      <c r="N3" s="2"/>
      <c r="O3" s="2"/>
      <c r="P3" s="269" t="s">
        <v>85</v>
      </c>
      <c r="Q3" s="269"/>
      <c r="R3" s="269"/>
      <c r="S3" s="269"/>
      <c r="T3" s="269"/>
      <c r="U3" s="269"/>
      <c r="V3" s="269"/>
      <c r="W3" s="3"/>
      <c r="X3" s="3"/>
      <c r="Y3" s="3"/>
      <c r="Z3" s="3"/>
      <c r="AA3" s="3"/>
      <c r="AB3" s="3"/>
      <c r="AC3" s="3"/>
      <c r="AD3" s="3"/>
      <c r="AE3" s="3"/>
      <c r="AF3" s="3"/>
      <c r="AG3" s="3"/>
      <c r="AH3" s="3"/>
      <c r="AI3" s="1"/>
      <c r="AJ3" s="273"/>
      <c r="AK3" s="273"/>
      <c r="AL3" s="273"/>
      <c r="AM3" s="273"/>
    </row>
    <row r="4" spans="2:39" ht="14.25" x14ac:dyDescent="0.35">
      <c r="B4" s="253" t="s">
        <v>770</v>
      </c>
      <c r="C4" s="254"/>
      <c r="D4" s="254"/>
      <c r="E4" s="255"/>
      <c r="F4" s="267" t="s">
        <v>33</v>
      </c>
      <c r="G4" s="268"/>
      <c r="H4" s="268"/>
      <c r="I4" s="268"/>
      <c r="J4" s="268"/>
      <c r="K4" s="268"/>
      <c r="L4" s="268"/>
      <c r="M4" s="191" t="s">
        <v>90</v>
      </c>
      <c r="N4" s="191"/>
      <c r="O4" s="191"/>
      <c r="P4" s="191"/>
      <c r="Q4" s="191"/>
      <c r="R4" s="191"/>
      <c r="S4" s="191"/>
      <c r="T4" s="191" t="s">
        <v>126</v>
      </c>
      <c r="U4" s="191"/>
      <c r="V4" s="191"/>
      <c r="W4" s="191"/>
      <c r="X4" s="191"/>
      <c r="Y4" s="191"/>
      <c r="Z4" s="191"/>
      <c r="AA4" s="191"/>
      <c r="AB4" s="192" t="s">
        <v>62</v>
      </c>
      <c r="AC4" s="265"/>
      <c r="AD4" s="265"/>
      <c r="AE4" s="265"/>
      <c r="AF4" s="265"/>
      <c r="AG4" s="265"/>
      <c r="AH4" s="265"/>
      <c r="AI4" s="265"/>
      <c r="AJ4" s="259"/>
      <c r="AK4" s="259"/>
      <c r="AL4" s="259"/>
      <c r="AM4" s="259"/>
    </row>
    <row r="5" spans="2:39" ht="13.5" customHeight="1" x14ac:dyDescent="0.35">
      <c r="B5" s="193"/>
      <c r="C5" s="193"/>
      <c r="D5" s="193"/>
      <c r="E5" s="193"/>
      <c r="F5" s="263" t="s">
        <v>30</v>
      </c>
      <c r="G5" s="264"/>
      <c r="H5" s="264"/>
      <c r="I5" s="264"/>
      <c r="J5" s="264"/>
      <c r="K5" s="264"/>
      <c r="L5" s="264"/>
      <c r="M5" s="191" t="s">
        <v>91</v>
      </c>
      <c r="N5" s="191"/>
      <c r="O5" s="191"/>
      <c r="P5" s="191"/>
      <c r="Q5" s="191"/>
      <c r="R5" s="191"/>
      <c r="S5" s="191"/>
      <c r="T5" s="191" t="s">
        <v>127</v>
      </c>
      <c r="U5" s="191"/>
      <c r="V5" s="191"/>
      <c r="W5" s="191"/>
      <c r="X5" s="191"/>
      <c r="Y5" s="191"/>
      <c r="Z5" s="191"/>
      <c r="AA5" s="191"/>
      <c r="AB5" s="192" t="s">
        <v>63</v>
      </c>
      <c r="AC5" s="265"/>
      <c r="AD5" s="265"/>
      <c r="AE5" s="265"/>
      <c r="AF5" s="265"/>
      <c r="AG5" s="265"/>
      <c r="AH5" s="265"/>
      <c r="AI5" s="265"/>
      <c r="AJ5" s="259"/>
      <c r="AK5" s="259"/>
      <c r="AL5" s="259"/>
      <c r="AM5" s="259"/>
    </row>
    <row r="6" spans="2:39" ht="14.25" x14ac:dyDescent="0.35">
      <c r="B6" s="193"/>
      <c r="C6" s="193"/>
      <c r="D6" s="193"/>
      <c r="E6" s="193"/>
      <c r="F6" s="267" t="s">
        <v>31</v>
      </c>
      <c r="G6" s="268"/>
      <c r="H6" s="268"/>
      <c r="I6" s="268"/>
      <c r="J6" s="268"/>
      <c r="K6" s="268"/>
      <c r="L6" s="268"/>
      <c r="M6" s="191" t="s">
        <v>92</v>
      </c>
      <c r="N6" s="191"/>
      <c r="O6" s="191"/>
      <c r="P6" s="191"/>
      <c r="Q6" s="191"/>
      <c r="R6" s="191"/>
      <c r="S6" s="191"/>
      <c r="T6" s="191" t="s">
        <v>128</v>
      </c>
      <c r="U6" s="191"/>
      <c r="V6" s="191"/>
      <c r="W6" s="191"/>
      <c r="X6" s="191"/>
      <c r="Y6" s="191"/>
      <c r="Z6" s="191"/>
      <c r="AA6" s="191"/>
      <c r="AB6" s="192" t="s">
        <v>64</v>
      </c>
      <c r="AC6" s="265"/>
      <c r="AD6" s="265"/>
      <c r="AE6" s="265"/>
      <c r="AF6" s="265"/>
      <c r="AG6" s="265"/>
      <c r="AH6" s="265"/>
      <c r="AI6" s="265"/>
      <c r="AJ6" s="259"/>
      <c r="AK6" s="259"/>
      <c r="AL6" s="259"/>
      <c r="AM6" s="259"/>
    </row>
    <row r="7" spans="2:39" ht="14.25" x14ac:dyDescent="0.35">
      <c r="B7" s="208"/>
      <c r="C7" s="208"/>
      <c r="D7" s="208"/>
      <c r="E7" s="208"/>
      <c r="F7" s="267" t="s">
        <v>32</v>
      </c>
      <c r="G7" s="268"/>
      <c r="H7" s="268"/>
      <c r="I7" s="268"/>
      <c r="J7" s="268"/>
      <c r="K7" s="268"/>
      <c r="L7" s="268"/>
      <c r="M7" s="191" t="s">
        <v>93</v>
      </c>
      <c r="N7" s="191"/>
      <c r="O7" s="191"/>
      <c r="P7" s="191"/>
      <c r="Q7" s="191"/>
      <c r="R7" s="191"/>
      <c r="S7" s="191"/>
      <c r="T7" s="191" t="s">
        <v>129</v>
      </c>
      <c r="U7" s="191"/>
      <c r="V7" s="191"/>
      <c r="W7" s="191"/>
      <c r="X7" s="191"/>
      <c r="Y7" s="191"/>
      <c r="Z7" s="191"/>
      <c r="AA7" s="191"/>
      <c r="AB7" s="192" t="s">
        <v>65</v>
      </c>
      <c r="AC7" s="265"/>
      <c r="AD7" s="265"/>
      <c r="AE7" s="265"/>
      <c r="AF7" s="265"/>
      <c r="AG7" s="265"/>
      <c r="AH7" s="265"/>
      <c r="AI7" s="265"/>
      <c r="AJ7" s="259"/>
      <c r="AK7" s="259"/>
      <c r="AL7" s="259"/>
      <c r="AM7" s="259"/>
    </row>
    <row r="8" spans="2:39" ht="14.25" x14ac:dyDescent="0.35">
      <c r="B8" s="193"/>
      <c r="C8" s="193"/>
      <c r="D8" s="193"/>
      <c r="E8" s="193"/>
      <c r="F8" s="267" t="s">
        <v>34</v>
      </c>
      <c r="G8" s="268"/>
      <c r="H8" s="268"/>
      <c r="I8" s="268"/>
      <c r="J8" s="268"/>
      <c r="K8" s="268"/>
      <c r="L8" s="268"/>
      <c r="M8" s="191"/>
      <c r="N8" s="191"/>
      <c r="O8" s="191"/>
      <c r="P8" s="191"/>
      <c r="Q8" s="191"/>
      <c r="R8" s="191"/>
      <c r="S8" s="191"/>
      <c r="T8" s="274" t="s">
        <v>130</v>
      </c>
      <c r="U8" s="275"/>
      <c r="V8" s="275"/>
      <c r="W8" s="275"/>
      <c r="X8" s="275"/>
      <c r="Y8" s="275"/>
      <c r="Z8" s="275"/>
      <c r="AA8" s="275"/>
      <c r="AB8" s="192" t="s">
        <v>66</v>
      </c>
      <c r="AC8" s="265"/>
      <c r="AD8" s="265"/>
      <c r="AE8" s="265"/>
      <c r="AF8" s="265"/>
      <c r="AG8" s="265"/>
      <c r="AH8" s="265"/>
      <c r="AI8" s="265"/>
      <c r="AJ8" s="259"/>
      <c r="AK8" s="259"/>
      <c r="AL8" s="259"/>
      <c r="AM8" s="259"/>
    </row>
    <row r="9" spans="2:39" ht="14.25" x14ac:dyDescent="0.35">
      <c r="B9" s="193"/>
      <c r="C9" s="193"/>
      <c r="D9" s="193"/>
      <c r="E9" s="193"/>
      <c r="F9" s="263" t="s">
        <v>35</v>
      </c>
      <c r="G9" s="264"/>
      <c r="H9" s="264"/>
      <c r="I9" s="264"/>
      <c r="J9" s="264"/>
      <c r="K9" s="264"/>
      <c r="L9" s="264"/>
      <c r="M9" s="191" t="s">
        <v>94</v>
      </c>
      <c r="N9" s="191"/>
      <c r="O9" s="191"/>
      <c r="P9" s="191"/>
      <c r="Q9" s="191"/>
      <c r="R9" s="191"/>
      <c r="S9" s="191"/>
      <c r="T9" s="191" t="s">
        <v>131</v>
      </c>
      <c r="U9" s="191"/>
      <c r="V9" s="191"/>
      <c r="W9" s="191"/>
      <c r="X9" s="191"/>
      <c r="Y9" s="191"/>
      <c r="Z9" s="191"/>
      <c r="AA9" s="191"/>
      <c r="AB9" s="192" t="s">
        <v>67</v>
      </c>
      <c r="AC9" s="265"/>
      <c r="AD9" s="265"/>
      <c r="AE9" s="265"/>
      <c r="AF9" s="265"/>
      <c r="AG9" s="265"/>
      <c r="AH9" s="265"/>
      <c r="AI9" s="265"/>
      <c r="AJ9" s="259"/>
      <c r="AK9" s="259"/>
      <c r="AL9" s="259"/>
      <c r="AM9" s="259"/>
    </row>
    <row r="10" spans="2:39" ht="14.25" x14ac:dyDescent="0.35">
      <c r="B10" s="193"/>
      <c r="C10" s="193"/>
      <c r="D10" s="193"/>
      <c r="E10" s="193"/>
      <c r="F10" s="263" t="s">
        <v>36</v>
      </c>
      <c r="G10" s="264"/>
      <c r="H10" s="264"/>
      <c r="I10" s="264"/>
      <c r="J10" s="264"/>
      <c r="K10" s="264"/>
      <c r="L10" s="264"/>
      <c r="M10" s="191" t="s">
        <v>95</v>
      </c>
      <c r="N10" s="191"/>
      <c r="O10" s="191"/>
      <c r="P10" s="191"/>
      <c r="Q10" s="191"/>
      <c r="R10" s="191"/>
      <c r="S10" s="191"/>
      <c r="T10" s="191" t="s">
        <v>132</v>
      </c>
      <c r="U10" s="191"/>
      <c r="V10" s="191"/>
      <c r="W10" s="191"/>
      <c r="X10" s="191"/>
      <c r="Y10" s="191"/>
      <c r="Z10" s="191"/>
      <c r="AA10" s="191"/>
      <c r="AB10" s="192" t="s">
        <v>68</v>
      </c>
      <c r="AC10" s="265"/>
      <c r="AD10" s="265"/>
      <c r="AE10" s="265"/>
      <c r="AF10" s="265"/>
      <c r="AG10" s="265"/>
      <c r="AH10" s="265"/>
      <c r="AI10" s="265"/>
      <c r="AJ10" s="259"/>
      <c r="AK10" s="259"/>
      <c r="AL10" s="259"/>
      <c r="AM10" s="259"/>
    </row>
    <row r="11" spans="2:39" ht="14.25" x14ac:dyDescent="0.35">
      <c r="B11" s="193"/>
      <c r="C11" s="193"/>
      <c r="D11" s="193"/>
      <c r="E11" s="193"/>
      <c r="F11" s="263" t="s">
        <v>37</v>
      </c>
      <c r="G11" s="264"/>
      <c r="H11" s="264"/>
      <c r="I11" s="264"/>
      <c r="J11" s="264"/>
      <c r="K11" s="264"/>
      <c r="L11" s="264"/>
      <c r="M11" s="191" t="s">
        <v>96</v>
      </c>
      <c r="N11" s="191"/>
      <c r="O11" s="191"/>
      <c r="P11" s="191"/>
      <c r="Q11" s="191"/>
      <c r="R11" s="191"/>
      <c r="S11" s="191"/>
      <c r="T11" s="191" t="s">
        <v>133</v>
      </c>
      <c r="U11" s="191"/>
      <c r="V11" s="191"/>
      <c r="W11" s="191"/>
      <c r="X11" s="191"/>
      <c r="Y11" s="191"/>
      <c r="Z11" s="191"/>
      <c r="AA11" s="191"/>
      <c r="AB11" s="192" t="s">
        <v>73</v>
      </c>
      <c r="AC11" s="265"/>
      <c r="AD11" s="265"/>
      <c r="AE11" s="265"/>
      <c r="AF11" s="265"/>
      <c r="AG11" s="265"/>
      <c r="AH11" s="265"/>
      <c r="AI11" s="265"/>
      <c r="AJ11" s="259"/>
      <c r="AK11" s="259"/>
      <c r="AL11" s="259"/>
      <c r="AM11" s="259"/>
    </row>
    <row r="12" spans="2:39" ht="14.25" x14ac:dyDescent="0.35">
      <c r="B12" s="193"/>
      <c r="C12" s="193"/>
      <c r="D12" s="193"/>
      <c r="E12" s="193"/>
      <c r="F12" s="263" t="s">
        <v>38</v>
      </c>
      <c r="G12" s="264"/>
      <c r="H12" s="264"/>
      <c r="I12" s="264"/>
      <c r="J12" s="264"/>
      <c r="K12" s="264"/>
      <c r="L12" s="264"/>
      <c r="M12" s="191" t="s">
        <v>97</v>
      </c>
      <c r="N12" s="191"/>
      <c r="O12" s="191"/>
      <c r="P12" s="191"/>
      <c r="Q12" s="191"/>
      <c r="R12" s="191"/>
      <c r="S12" s="191"/>
      <c r="T12" s="191"/>
      <c r="U12" s="191"/>
      <c r="V12" s="191"/>
      <c r="W12" s="191"/>
      <c r="X12" s="191"/>
      <c r="Y12" s="191"/>
      <c r="Z12" s="191"/>
      <c r="AA12" s="191"/>
      <c r="AB12" s="192" t="s">
        <v>72</v>
      </c>
      <c r="AC12" s="265"/>
      <c r="AD12" s="265"/>
      <c r="AE12" s="265"/>
      <c r="AF12" s="265"/>
      <c r="AG12" s="265"/>
      <c r="AH12" s="265"/>
      <c r="AI12" s="265"/>
      <c r="AJ12" s="259"/>
      <c r="AK12" s="259"/>
      <c r="AL12" s="259"/>
      <c r="AM12" s="259"/>
    </row>
    <row r="13" spans="2:39" ht="14.25" x14ac:dyDescent="0.35">
      <c r="B13" s="193"/>
      <c r="C13" s="193"/>
      <c r="D13" s="193"/>
      <c r="E13" s="193"/>
      <c r="F13" s="263" t="s">
        <v>39</v>
      </c>
      <c r="G13" s="264"/>
      <c r="H13" s="264"/>
      <c r="I13" s="264"/>
      <c r="J13" s="264"/>
      <c r="K13" s="264"/>
      <c r="L13" s="264"/>
      <c r="M13" s="191" t="s">
        <v>98</v>
      </c>
      <c r="N13" s="191"/>
      <c r="O13" s="191"/>
      <c r="P13" s="191"/>
      <c r="Q13" s="191"/>
      <c r="R13" s="191"/>
      <c r="S13" s="191"/>
      <c r="T13" s="191" t="s">
        <v>125</v>
      </c>
      <c r="U13" s="191"/>
      <c r="V13" s="191"/>
      <c r="W13" s="191"/>
      <c r="X13" s="191"/>
      <c r="Y13" s="191"/>
      <c r="Z13" s="191"/>
      <c r="AA13" s="191"/>
      <c r="AB13" s="192" t="s">
        <v>69</v>
      </c>
      <c r="AC13" s="265"/>
      <c r="AD13" s="265"/>
      <c r="AE13" s="265"/>
      <c r="AF13" s="265"/>
      <c r="AG13" s="265"/>
      <c r="AH13" s="265"/>
      <c r="AI13" s="265"/>
      <c r="AJ13" s="259"/>
      <c r="AK13" s="259"/>
      <c r="AL13" s="259"/>
      <c r="AM13" s="259"/>
    </row>
    <row r="14" spans="2:39" ht="14.25" x14ac:dyDescent="0.35">
      <c r="B14" s="193"/>
      <c r="C14" s="193"/>
      <c r="D14" s="193"/>
      <c r="E14" s="193"/>
      <c r="F14" s="263" t="s">
        <v>40</v>
      </c>
      <c r="G14" s="264"/>
      <c r="H14" s="264"/>
      <c r="I14" s="264"/>
      <c r="J14" s="264"/>
      <c r="K14" s="264"/>
      <c r="L14" s="264"/>
      <c r="M14" s="191" t="s">
        <v>99</v>
      </c>
      <c r="N14" s="191"/>
      <c r="O14" s="191"/>
      <c r="P14" s="191"/>
      <c r="Q14" s="191"/>
      <c r="R14" s="191"/>
      <c r="S14" s="191"/>
      <c r="T14" s="191" t="s">
        <v>134</v>
      </c>
      <c r="U14" s="191"/>
      <c r="V14" s="191"/>
      <c r="W14" s="191"/>
      <c r="X14" s="191"/>
      <c r="Y14" s="191"/>
      <c r="Z14" s="191"/>
      <c r="AA14" s="191"/>
      <c r="AB14" s="192" t="s">
        <v>71</v>
      </c>
      <c r="AC14" s="265"/>
      <c r="AD14" s="265"/>
      <c r="AE14" s="265"/>
      <c r="AF14" s="265"/>
      <c r="AG14" s="265"/>
      <c r="AH14" s="265"/>
      <c r="AI14" s="265"/>
      <c r="AJ14" s="259"/>
      <c r="AK14" s="259"/>
      <c r="AL14" s="259"/>
      <c r="AM14" s="259"/>
    </row>
    <row r="15" spans="2:39" ht="14.25" x14ac:dyDescent="0.35">
      <c r="B15" s="193"/>
      <c r="C15" s="193"/>
      <c r="D15" s="193"/>
      <c r="E15" s="193"/>
      <c r="F15" s="263" t="s">
        <v>41</v>
      </c>
      <c r="G15" s="264"/>
      <c r="H15" s="264"/>
      <c r="I15" s="264"/>
      <c r="J15" s="264"/>
      <c r="K15" s="264"/>
      <c r="L15" s="264"/>
      <c r="M15" s="191" t="s">
        <v>100</v>
      </c>
      <c r="N15" s="191"/>
      <c r="O15" s="191"/>
      <c r="P15" s="191"/>
      <c r="Q15" s="191"/>
      <c r="R15" s="191"/>
      <c r="S15" s="191"/>
      <c r="T15" s="191" t="s">
        <v>124</v>
      </c>
      <c r="U15" s="191"/>
      <c r="V15" s="191"/>
      <c r="W15" s="191"/>
      <c r="X15" s="191"/>
      <c r="Y15" s="191"/>
      <c r="Z15" s="191"/>
      <c r="AA15" s="191"/>
      <c r="AB15" s="192" t="s">
        <v>70</v>
      </c>
      <c r="AC15" s="265"/>
      <c r="AD15" s="265"/>
      <c r="AE15" s="265"/>
      <c r="AF15" s="265"/>
      <c r="AG15" s="265"/>
      <c r="AH15" s="265"/>
      <c r="AI15" s="265"/>
      <c r="AJ15" s="259"/>
      <c r="AK15" s="259"/>
      <c r="AL15" s="259"/>
      <c r="AM15" s="259"/>
    </row>
    <row r="16" spans="2:39" ht="14.25" x14ac:dyDescent="0.35">
      <c r="B16" s="193"/>
      <c r="C16" s="193"/>
      <c r="D16" s="193"/>
      <c r="E16" s="193"/>
      <c r="F16" s="263" t="s">
        <v>42</v>
      </c>
      <c r="G16" s="264"/>
      <c r="H16" s="264"/>
      <c r="I16" s="264"/>
      <c r="J16" s="264"/>
      <c r="K16" s="264"/>
      <c r="L16" s="264"/>
      <c r="M16" s="191" t="s">
        <v>101</v>
      </c>
      <c r="N16" s="191"/>
      <c r="O16" s="191"/>
      <c r="P16" s="191"/>
      <c r="Q16" s="191"/>
      <c r="R16" s="191"/>
      <c r="S16" s="191"/>
      <c r="T16" s="191" t="s">
        <v>135</v>
      </c>
      <c r="U16" s="191"/>
      <c r="V16" s="191"/>
      <c r="W16" s="191"/>
      <c r="X16" s="191"/>
      <c r="Y16" s="191"/>
      <c r="Z16" s="191"/>
      <c r="AA16" s="191"/>
      <c r="AB16" s="192"/>
      <c r="AC16" s="265"/>
      <c r="AD16" s="265"/>
      <c r="AE16" s="265"/>
      <c r="AF16" s="265"/>
      <c r="AG16" s="265"/>
      <c r="AH16" s="265"/>
      <c r="AI16" s="265"/>
      <c r="AJ16" s="259"/>
      <c r="AK16" s="259"/>
      <c r="AL16" s="259"/>
      <c r="AM16" s="259"/>
    </row>
    <row r="17" spans="2:39" ht="14.25" x14ac:dyDescent="0.35">
      <c r="B17" s="193"/>
      <c r="C17" s="193"/>
      <c r="D17" s="193"/>
      <c r="E17" s="193"/>
      <c r="F17" s="263" t="s">
        <v>43</v>
      </c>
      <c r="G17" s="264"/>
      <c r="H17" s="264"/>
      <c r="I17" s="264"/>
      <c r="J17" s="264"/>
      <c r="K17" s="264"/>
      <c r="L17" s="264"/>
      <c r="M17" s="191" t="s">
        <v>102</v>
      </c>
      <c r="N17" s="191"/>
      <c r="O17" s="191"/>
      <c r="P17" s="191"/>
      <c r="Q17" s="191"/>
      <c r="R17" s="191"/>
      <c r="S17" s="191"/>
      <c r="T17" s="191" t="s">
        <v>123</v>
      </c>
      <c r="U17" s="191"/>
      <c r="V17" s="191"/>
      <c r="W17" s="191"/>
      <c r="X17" s="191"/>
      <c r="Y17" s="191"/>
      <c r="Z17" s="191"/>
      <c r="AA17" s="191"/>
      <c r="AB17" s="192" t="s">
        <v>75</v>
      </c>
      <c r="AC17" s="265"/>
      <c r="AD17" s="265"/>
      <c r="AE17" s="265"/>
      <c r="AF17" s="265"/>
      <c r="AG17" s="265"/>
      <c r="AH17" s="265"/>
      <c r="AI17" s="265"/>
      <c r="AJ17" s="259"/>
      <c r="AK17" s="259"/>
      <c r="AL17" s="259"/>
      <c r="AM17" s="259"/>
    </row>
    <row r="18" spans="2:39" ht="14.25" x14ac:dyDescent="0.35">
      <c r="B18" s="193"/>
      <c r="C18" s="193"/>
      <c r="D18" s="193"/>
      <c r="E18" s="193"/>
      <c r="F18" s="263" t="s">
        <v>44</v>
      </c>
      <c r="G18" s="264"/>
      <c r="H18" s="264"/>
      <c r="I18" s="264"/>
      <c r="J18" s="264"/>
      <c r="K18" s="264"/>
      <c r="L18" s="264"/>
      <c r="M18" s="191" t="s">
        <v>103</v>
      </c>
      <c r="N18" s="191"/>
      <c r="O18" s="191"/>
      <c r="P18" s="191"/>
      <c r="Q18" s="191"/>
      <c r="R18" s="191"/>
      <c r="S18" s="191"/>
      <c r="T18" s="191" t="s">
        <v>122</v>
      </c>
      <c r="U18" s="191"/>
      <c r="V18" s="191"/>
      <c r="W18" s="191"/>
      <c r="X18" s="191"/>
      <c r="Y18" s="191"/>
      <c r="Z18" s="191"/>
      <c r="AA18" s="191"/>
      <c r="AB18" s="192" t="s">
        <v>76</v>
      </c>
      <c r="AC18" s="265"/>
      <c r="AD18" s="265"/>
      <c r="AE18" s="265"/>
      <c r="AF18" s="265"/>
      <c r="AG18" s="265"/>
      <c r="AH18" s="265"/>
      <c r="AI18" s="265"/>
      <c r="AJ18" s="260"/>
      <c r="AK18" s="261"/>
      <c r="AL18" s="261"/>
      <c r="AM18" s="262"/>
    </row>
    <row r="19" spans="2:39" ht="14.25" x14ac:dyDescent="0.35">
      <c r="B19" s="193"/>
      <c r="C19" s="193"/>
      <c r="D19" s="193"/>
      <c r="E19" s="193"/>
      <c r="F19" s="263"/>
      <c r="G19" s="264"/>
      <c r="H19" s="264"/>
      <c r="I19" s="264"/>
      <c r="J19" s="264"/>
      <c r="K19" s="264"/>
      <c r="L19" s="264"/>
      <c r="M19" s="191" t="s">
        <v>119</v>
      </c>
      <c r="N19" s="191"/>
      <c r="O19" s="191"/>
      <c r="P19" s="191"/>
      <c r="Q19" s="191"/>
      <c r="R19" s="191"/>
      <c r="S19" s="191"/>
      <c r="T19" s="191" t="s">
        <v>121</v>
      </c>
      <c r="U19" s="191"/>
      <c r="V19" s="191"/>
      <c r="W19" s="191"/>
      <c r="X19" s="191"/>
      <c r="Y19" s="191"/>
      <c r="Z19" s="191"/>
      <c r="AA19" s="191"/>
      <c r="AB19" s="276" t="s">
        <v>74</v>
      </c>
      <c r="AC19" s="277"/>
      <c r="AD19" s="277"/>
      <c r="AE19" s="277"/>
      <c r="AF19" s="277"/>
      <c r="AG19" s="277"/>
      <c r="AH19" s="277"/>
      <c r="AI19" s="277"/>
      <c r="AJ19" s="260"/>
      <c r="AK19" s="261"/>
      <c r="AL19" s="261"/>
      <c r="AM19" s="262"/>
    </row>
    <row r="20" spans="2:39" ht="14.25" x14ac:dyDescent="0.35">
      <c r="B20" s="193"/>
      <c r="C20" s="193"/>
      <c r="D20" s="193"/>
      <c r="E20" s="193"/>
      <c r="F20" s="263" t="s">
        <v>45</v>
      </c>
      <c r="G20" s="264"/>
      <c r="H20" s="264"/>
      <c r="I20" s="264"/>
      <c r="J20" s="264"/>
      <c r="K20" s="264"/>
      <c r="L20" s="264"/>
      <c r="M20" s="191" t="s">
        <v>120</v>
      </c>
      <c r="N20" s="191"/>
      <c r="O20" s="191"/>
      <c r="P20" s="191"/>
      <c r="Q20" s="191"/>
      <c r="R20" s="191"/>
      <c r="S20" s="191"/>
      <c r="T20" s="191"/>
      <c r="U20" s="191" t="s">
        <v>137</v>
      </c>
      <c r="V20" s="191"/>
      <c r="W20" s="191"/>
      <c r="X20" s="191"/>
      <c r="Y20" s="191"/>
      <c r="Z20" s="191"/>
      <c r="AA20" s="191"/>
      <c r="AB20" s="192" t="s">
        <v>77</v>
      </c>
      <c r="AC20" s="265"/>
      <c r="AD20" s="265"/>
      <c r="AE20" s="265"/>
      <c r="AF20" s="265"/>
      <c r="AG20" s="265"/>
      <c r="AH20" s="265"/>
      <c r="AI20" s="265"/>
      <c r="AJ20" s="259"/>
      <c r="AK20" s="259"/>
      <c r="AL20" s="259"/>
      <c r="AM20" s="259"/>
    </row>
    <row r="21" spans="2:39" ht="14.25" x14ac:dyDescent="0.35">
      <c r="B21" s="193"/>
      <c r="C21" s="193"/>
      <c r="D21" s="193"/>
      <c r="E21" s="193"/>
      <c r="F21" s="263" t="s">
        <v>46</v>
      </c>
      <c r="G21" s="264"/>
      <c r="H21" s="264"/>
      <c r="I21" s="264"/>
      <c r="J21" s="264"/>
      <c r="K21" s="264"/>
      <c r="L21" s="264"/>
      <c r="M21" s="191"/>
      <c r="N21" s="191"/>
      <c r="O21" s="191"/>
      <c r="P21" s="191"/>
      <c r="Q21" s="191"/>
      <c r="R21" s="191"/>
      <c r="S21" s="191"/>
      <c r="T21" s="191" t="s">
        <v>136</v>
      </c>
      <c r="U21" s="191"/>
      <c r="V21" s="191"/>
      <c r="W21" s="191"/>
      <c r="X21" s="191"/>
      <c r="Y21" s="191"/>
      <c r="Z21" s="191"/>
      <c r="AA21" s="191"/>
      <c r="AB21" s="192" t="s">
        <v>78</v>
      </c>
      <c r="AC21" s="265"/>
      <c r="AD21" s="265"/>
      <c r="AE21" s="265"/>
      <c r="AF21" s="265"/>
      <c r="AG21" s="265"/>
      <c r="AH21" s="265"/>
      <c r="AI21" s="265"/>
      <c r="AJ21" s="259"/>
      <c r="AK21" s="259"/>
      <c r="AL21" s="259"/>
      <c r="AM21" s="259"/>
    </row>
    <row r="22" spans="2:39" ht="14.25" x14ac:dyDescent="0.35">
      <c r="B22" s="193"/>
      <c r="C22" s="193"/>
      <c r="D22" s="193"/>
      <c r="E22" s="193"/>
      <c r="F22" s="263" t="s">
        <v>47</v>
      </c>
      <c r="G22" s="264"/>
      <c r="H22" s="264"/>
      <c r="I22" s="264"/>
      <c r="J22" s="264"/>
      <c r="K22" s="264"/>
      <c r="L22" s="264"/>
      <c r="M22" s="191" t="s">
        <v>104</v>
      </c>
      <c r="N22" s="191"/>
      <c r="O22" s="191"/>
      <c r="P22" s="191"/>
      <c r="Q22" s="191"/>
      <c r="R22" s="191"/>
      <c r="S22" s="191"/>
      <c r="T22" s="191" t="s">
        <v>138</v>
      </c>
      <c r="U22" s="191"/>
      <c r="V22" s="191"/>
      <c r="W22" s="191"/>
      <c r="X22" s="191"/>
      <c r="Y22" s="191"/>
      <c r="Z22" s="191"/>
      <c r="AA22" s="191"/>
      <c r="AB22" s="192" t="s">
        <v>79</v>
      </c>
      <c r="AC22" s="265"/>
      <c r="AD22" s="265"/>
      <c r="AE22" s="265"/>
      <c r="AF22" s="265"/>
      <c r="AG22" s="265"/>
      <c r="AH22" s="265"/>
      <c r="AI22" s="265"/>
      <c r="AJ22" s="259"/>
      <c r="AK22" s="259"/>
      <c r="AL22" s="259"/>
      <c r="AM22" s="259"/>
    </row>
    <row r="23" spans="2:39" ht="14.25" x14ac:dyDescent="0.35">
      <c r="B23" s="193"/>
      <c r="C23" s="193"/>
      <c r="D23" s="193"/>
      <c r="E23" s="193"/>
      <c r="F23" s="263" t="s">
        <v>48</v>
      </c>
      <c r="G23" s="264"/>
      <c r="H23" s="264"/>
      <c r="I23" s="264"/>
      <c r="J23" s="264"/>
      <c r="K23" s="264"/>
      <c r="L23" s="264"/>
      <c r="M23" s="191" t="s">
        <v>105</v>
      </c>
      <c r="N23" s="191"/>
      <c r="O23" s="191"/>
      <c r="P23" s="191"/>
      <c r="Q23" s="191"/>
      <c r="R23" s="191"/>
      <c r="S23" s="191"/>
      <c r="T23" s="191" t="s">
        <v>139</v>
      </c>
      <c r="U23" s="191"/>
      <c r="V23" s="191"/>
      <c r="W23" s="191"/>
      <c r="X23" s="191"/>
      <c r="Y23" s="191"/>
      <c r="Z23" s="191"/>
      <c r="AA23" s="191"/>
      <c r="AB23" s="192" t="s">
        <v>80</v>
      </c>
      <c r="AC23" s="265"/>
      <c r="AD23" s="265"/>
      <c r="AE23" s="265"/>
      <c r="AF23" s="265"/>
      <c r="AG23" s="265"/>
      <c r="AH23" s="265"/>
      <c r="AI23" s="265"/>
      <c r="AJ23" s="259"/>
      <c r="AK23" s="259"/>
      <c r="AL23" s="259"/>
      <c r="AM23" s="259"/>
    </row>
    <row r="24" spans="2:39" ht="14.25" x14ac:dyDescent="0.35">
      <c r="B24" s="193"/>
      <c r="C24" s="193"/>
      <c r="D24" s="193"/>
      <c r="E24" s="193"/>
      <c r="F24" s="263" t="s">
        <v>49</v>
      </c>
      <c r="G24" s="264"/>
      <c r="H24" s="264"/>
      <c r="I24" s="264"/>
      <c r="J24" s="264"/>
      <c r="K24" s="264"/>
      <c r="L24" s="264"/>
      <c r="M24" s="191" t="s">
        <v>106</v>
      </c>
      <c r="N24" s="191"/>
      <c r="O24" s="191"/>
      <c r="P24" s="191"/>
      <c r="Q24" s="191"/>
      <c r="R24" s="191"/>
      <c r="S24" s="191"/>
      <c r="T24" s="191" t="s">
        <v>140</v>
      </c>
      <c r="U24" s="191"/>
      <c r="V24" s="191"/>
      <c r="W24" s="191"/>
      <c r="X24" s="191"/>
      <c r="Y24" s="191"/>
      <c r="Z24" s="191"/>
      <c r="AA24" s="191"/>
      <c r="AB24" s="192" t="s">
        <v>81</v>
      </c>
      <c r="AC24" s="265"/>
      <c r="AD24" s="265"/>
      <c r="AE24" s="265"/>
      <c r="AF24" s="265"/>
      <c r="AG24" s="265"/>
      <c r="AH24" s="265"/>
      <c r="AI24" s="265"/>
      <c r="AJ24" s="259"/>
      <c r="AK24" s="259"/>
      <c r="AL24" s="259"/>
      <c r="AM24" s="259"/>
    </row>
    <row r="25" spans="2:39" ht="14.25" x14ac:dyDescent="0.35">
      <c r="B25" s="193"/>
      <c r="C25" s="193"/>
      <c r="D25" s="193"/>
      <c r="E25" s="193"/>
      <c r="F25" s="263" t="s">
        <v>50</v>
      </c>
      <c r="G25" s="264"/>
      <c r="H25" s="264"/>
      <c r="I25" s="264"/>
      <c r="J25" s="264"/>
      <c r="K25" s="264"/>
      <c r="L25" s="264"/>
      <c r="M25" s="191" t="s">
        <v>107</v>
      </c>
      <c r="N25" s="191"/>
      <c r="O25" s="191"/>
      <c r="P25" s="191"/>
      <c r="Q25" s="191"/>
      <c r="R25" s="191"/>
      <c r="S25" s="191"/>
      <c r="T25" s="191" t="s">
        <v>151</v>
      </c>
      <c r="U25" s="191"/>
      <c r="V25" s="191"/>
      <c r="W25" s="191"/>
      <c r="X25" s="191"/>
      <c r="Y25" s="191"/>
      <c r="Z25" s="191"/>
      <c r="AA25" s="191"/>
      <c r="AB25" s="192" t="s">
        <v>82</v>
      </c>
      <c r="AC25" s="265"/>
      <c r="AD25" s="265"/>
      <c r="AE25" s="265"/>
      <c r="AF25" s="265"/>
      <c r="AG25" s="265"/>
      <c r="AH25" s="265"/>
      <c r="AI25" s="265"/>
      <c r="AJ25" s="259"/>
      <c r="AK25" s="259"/>
      <c r="AL25" s="259"/>
      <c r="AM25" s="259"/>
    </row>
    <row r="26" spans="2:39" ht="14.25" x14ac:dyDescent="0.35">
      <c r="B26" s="193"/>
      <c r="C26" s="193"/>
      <c r="D26" s="193"/>
      <c r="E26" s="193"/>
      <c r="F26" s="263" t="s">
        <v>51</v>
      </c>
      <c r="G26" s="264"/>
      <c r="H26" s="264"/>
      <c r="I26" s="264"/>
      <c r="J26" s="264"/>
      <c r="K26" s="264"/>
      <c r="L26" s="264"/>
      <c r="M26" s="191" t="s">
        <v>108</v>
      </c>
      <c r="N26" s="191"/>
      <c r="O26" s="191"/>
      <c r="P26" s="191"/>
      <c r="Q26" s="191"/>
      <c r="R26" s="191"/>
      <c r="S26" s="191"/>
      <c r="T26" s="191"/>
      <c r="U26" s="191"/>
      <c r="V26" s="191"/>
      <c r="W26" s="191"/>
      <c r="X26" s="191"/>
      <c r="Y26" s="191"/>
      <c r="Z26" s="191"/>
      <c r="AA26" s="191"/>
      <c r="AB26" s="192"/>
      <c r="AC26" s="265"/>
      <c r="AD26" s="265"/>
      <c r="AE26" s="265"/>
      <c r="AF26" s="265"/>
      <c r="AG26" s="265"/>
      <c r="AH26" s="265"/>
      <c r="AI26" s="265"/>
      <c r="AJ26" s="259"/>
      <c r="AK26" s="259"/>
      <c r="AL26" s="259"/>
      <c r="AM26" s="259"/>
    </row>
    <row r="27" spans="2:39" ht="14.25" x14ac:dyDescent="0.35">
      <c r="B27" s="193"/>
      <c r="C27" s="193"/>
      <c r="D27" s="193"/>
      <c r="E27" s="193"/>
      <c r="F27" s="263" t="s">
        <v>52</v>
      </c>
      <c r="G27" s="264"/>
      <c r="H27" s="264"/>
      <c r="I27" s="264"/>
      <c r="J27" s="264"/>
      <c r="K27" s="264"/>
      <c r="L27" s="264"/>
      <c r="M27" s="191" t="s">
        <v>109</v>
      </c>
      <c r="N27" s="191"/>
      <c r="O27" s="191"/>
      <c r="P27" s="191"/>
      <c r="Q27" s="191"/>
      <c r="R27" s="191"/>
      <c r="S27" s="191"/>
      <c r="T27" s="191" t="s">
        <v>141</v>
      </c>
      <c r="U27" s="191"/>
      <c r="V27" s="191"/>
      <c r="W27" s="191"/>
      <c r="X27" s="191"/>
      <c r="Y27" s="191"/>
      <c r="Z27" s="191"/>
      <c r="AA27" s="191"/>
      <c r="AB27" s="192"/>
      <c r="AC27" s="265"/>
      <c r="AD27" s="265"/>
      <c r="AE27" s="265"/>
      <c r="AF27" s="265"/>
      <c r="AG27" s="265"/>
      <c r="AH27" s="265"/>
      <c r="AI27" s="265"/>
      <c r="AJ27" s="259"/>
      <c r="AK27" s="259"/>
      <c r="AL27" s="259"/>
      <c r="AM27" s="259"/>
    </row>
    <row r="28" spans="2:39" ht="14.25" x14ac:dyDescent="0.35">
      <c r="B28" s="193"/>
      <c r="C28" s="193"/>
      <c r="D28" s="193"/>
      <c r="E28" s="193"/>
      <c r="F28" s="278" t="s">
        <v>53</v>
      </c>
      <c r="G28" s="264"/>
      <c r="H28" s="264"/>
      <c r="I28" s="264"/>
      <c r="J28" s="264"/>
      <c r="K28" s="264"/>
      <c r="L28" s="264"/>
      <c r="M28" s="191" t="s">
        <v>110</v>
      </c>
      <c r="N28" s="191"/>
      <c r="O28" s="191"/>
      <c r="P28" s="191"/>
      <c r="Q28" s="191"/>
      <c r="R28" s="191"/>
      <c r="S28" s="191"/>
      <c r="T28" s="191" t="s">
        <v>142</v>
      </c>
      <c r="U28" s="191"/>
      <c r="V28" s="191"/>
      <c r="W28" s="191"/>
      <c r="X28" s="191"/>
      <c r="Y28" s="191"/>
      <c r="Z28" s="191"/>
      <c r="AA28" s="191"/>
      <c r="AB28" s="192"/>
      <c r="AC28" s="265"/>
      <c r="AD28" s="265"/>
      <c r="AE28" s="265"/>
      <c r="AF28" s="265"/>
      <c r="AG28" s="265"/>
      <c r="AH28" s="265"/>
      <c r="AI28" s="265"/>
      <c r="AJ28" s="259"/>
      <c r="AK28" s="259"/>
      <c r="AL28" s="259"/>
      <c r="AM28" s="259"/>
    </row>
    <row r="29" spans="2:39" ht="14.25" x14ac:dyDescent="0.35">
      <c r="B29" s="193"/>
      <c r="C29" s="193"/>
      <c r="D29" s="193"/>
      <c r="E29" s="193"/>
      <c r="F29" s="263" t="s">
        <v>54</v>
      </c>
      <c r="G29" s="264"/>
      <c r="H29" s="264"/>
      <c r="I29" s="264"/>
      <c r="J29" s="264"/>
      <c r="K29" s="264"/>
      <c r="L29" s="264"/>
      <c r="M29" s="191" t="s">
        <v>111</v>
      </c>
      <c r="N29" s="191"/>
      <c r="O29" s="191"/>
      <c r="P29" s="191"/>
      <c r="Q29" s="191"/>
      <c r="R29" s="191"/>
      <c r="S29" s="191"/>
      <c r="T29" s="191" t="s">
        <v>150</v>
      </c>
      <c r="U29" s="191"/>
      <c r="V29" s="191"/>
      <c r="W29" s="191"/>
      <c r="X29" s="191"/>
      <c r="Y29" s="191"/>
      <c r="Z29" s="191"/>
      <c r="AA29" s="191"/>
      <c r="AB29" s="192" t="s">
        <v>83</v>
      </c>
      <c r="AC29" s="265"/>
      <c r="AD29" s="265"/>
      <c r="AE29" s="265"/>
      <c r="AF29" s="265"/>
      <c r="AG29" s="265"/>
      <c r="AH29" s="265"/>
      <c r="AI29" s="265"/>
      <c r="AJ29" s="259"/>
      <c r="AK29" s="259"/>
      <c r="AL29" s="259"/>
      <c r="AM29" s="259"/>
    </row>
    <row r="30" spans="2:39" ht="14.25" x14ac:dyDescent="0.35">
      <c r="B30" s="193"/>
      <c r="C30" s="193"/>
      <c r="D30" s="193"/>
      <c r="E30" s="193"/>
      <c r="F30" s="263" t="s">
        <v>55</v>
      </c>
      <c r="G30" s="264"/>
      <c r="H30" s="264"/>
      <c r="I30" s="264"/>
      <c r="J30" s="264"/>
      <c r="K30" s="264"/>
      <c r="L30" s="264"/>
      <c r="M30" s="191" t="s">
        <v>112</v>
      </c>
      <c r="N30" s="191"/>
      <c r="O30" s="191"/>
      <c r="P30" s="191"/>
      <c r="Q30" s="191"/>
      <c r="R30" s="191"/>
      <c r="S30" s="191"/>
      <c r="T30" s="191" t="s">
        <v>143</v>
      </c>
      <c r="U30" s="191"/>
      <c r="V30" s="191"/>
      <c r="W30" s="191"/>
      <c r="X30" s="191"/>
      <c r="Y30" s="191"/>
      <c r="Z30" s="191"/>
      <c r="AA30" s="191"/>
      <c r="AB30" s="192" t="s">
        <v>84</v>
      </c>
      <c r="AC30" s="265"/>
      <c r="AD30" s="265"/>
      <c r="AE30" s="265"/>
      <c r="AF30" s="265"/>
      <c r="AG30" s="265"/>
      <c r="AH30" s="265"/>
      <c r="AI30" s="265"/>
      <c r="AJ30" s="259"/>
      <c r="AK30" s="259"/>
      <c r="AL30" s="259"/>
      <c r="AM30" s="259"/>
    </row>
    <row r="31" spans="2:39" ht="14.25" x14ac:dyDescent="0.35">
      <c r="B31" s="193"/>
      <c r="C31" s="193"/>
      <c r="D31" s="193"/>
      <c r="E31" s="193"/>
      <c r="F31" s="263"/>
      <c r="G31" s="264"/>
      <c r="H31" s="264"/>
      <c r="I31" s="264"/>
      <c r="J31" s="264"/>
      <c r="K31" s="264"/>
      <c r="L31" s="264"/>
      <c r="M31" s="191" t="s">
        <v>113</v>
      </c>
      <c r="N31" s="191"/>
      <c r="O31" s="191"/>
      <c r="P31" s="191"/>
      <c r="Q31" s="191"/>
      <c r="R31" s="191"/>
      <c r="S31" s="191"/>
      <c r="T31" s="191" t="s">
        <v>144</v>
      </c>
      <c r="U31" s="191"/>
      <c r="V31" s="191"/>
      <c r="W31" s="191"/>
      <c r="X31" s="191"/>
      <c r="Y31" s="191"/>
      <c r="Z31" s="191"/>
      <c r="AA31" s="191"/>
      <c r="AB31" s="192"/>
      <c r="AC31" s="265"/>
      <c r="AD31" s="265"/>
      <c r="AE31" s="265"/>
      <c r="AF31" s="265"/>
      <c r="AG31" s="265"/>
      <c r="AH31" s="265"/>
      <c r="AI31" s="265"/>
      <c r="AJ31" s="259"/>
      <c r="AK31" s="259"/>
      <c r="AL31" s="259"/>
      <c r="AM31" s="259"/>
    </row>
    <row r="32" spans="2:39" ht="14.25" x14ac:dyDescent="0.35">
      <c r="B32" s="193"/>
      <c r="C32" s="193"/>
      <c r="D32" s="193"/>
      <c r="E32" s="193"/>
      <c r="F32" s="263" t="s">
        <v>56</v>
      </c>
      <c r="G32" s="264"/>
      <c r="H32" s="264"/>
      <c r="I32" s="264"/>
      <c r="J32" s="264"/>
      <c r="K32" s="264"/>
      <c r="L32" s="264"/>
      <c r="M32" s="191" t="s">
        <v>114</v>
      </c>
      <c r="N32" s="191"/>
      <c r="O32" s="191"/>
      <c r="P32" s="191"/>
      <c r="Q32" s="191"/>
      <c r="R32" s="191"/>
      <c r="S32" s="191"/>
      <c r="T32" s="191" t="s">
        <v>145</v>
      </c>
      <c r="U32" s="191"/>
      <c r="V32" s="191"/>
      <c r="W32" s="191"/>
      <c r="X32" s="191"/>
      <c r="Y32" s="191"/>
      <c r="Z32" s="191"/>
      <c r="AA32" s="191"/>
      <c r="AB32" s="192"/>
      <c r="AC32" s="265"/>
      <c r="AD32" s="265"/>
      <c r="AE32" s="265"/>
      <c r="AF32" s="265"/>
      <c r="AG32" s="265"/>
      <c r="AH32" s="265"/>
      <c r="AI32" s="265"/>
      <c r="AJ32" s="259"/>
      <c r="AK32" s="259"/>
      <c r="AL32" s="259"/>
      <c r="AM32" s="259"/>
    </row>
    <row r="33" spans="2:39" ht="14.25" x14ac:dyDescent="0.35">
      <c r="B33" s="193"/>
      <c r="C33" s="193"/>
      <c r="D33" s="193"/>
      <c r="E33" s="193"/>
      <c r="F33" s="263" t="s">
        <v>57</v>
      </c>
      <c r="G33" s="264"/>
      <c r="H33" s="264"/>
      <c r="I33" s="264"/>
      <c r="J33" s="264"/>
      <c r="K33" s="264"/>
      <c r="L33" s="264"/>
      <c r="M33" s="191"/>
      <c r="N33" s="191"/>
      <c r="O33" s="191"/>
      <c r="P33" s="191"/>
      <c r="Q33" s="191"/>
      <c r="R33" s="191"/>
      <c r="S33" s="191"/>
      <c r="T33" s="191" t="s">
        <v>146</v>
      </c>
      <c r="U33" s="191"/>
      <c r="V33" s="191"/>
      <c r="W33" s="191"/>
      <c r="X33" s="191"/>
      <c r="Y33" s="191"/>
      <c r="Z33" s="191"/>
      <c r="AA33" s="191"/>
      <c r="AB33" s="192"/>
      <c r="AC33" s="265"/>
      <c r="AD33" s="265"/>
      <c r="AE33" s="265"/>
      <c r="AF33" s="265"/>
      <c r="AG33" s="265"/>
      <c r="AH33" s="265"/>
      <c r="AI33" s="265"/>
      <c r="AJ33" s="259"/>
      <c r="AK33" s="259"/>
      <c r="AL33" s="259"/>
      <c r="AM33" s="259"/>
    </row>
    <row r="34" spans="2:39" ht="14.25" x14ac:dyDescent="0.35">
      <c r="B34" s="193"/>
      <c r="C34" s="193"/>
      <c r="D34" s="193"/>
      <c r="E34" s="193"/>
      <c r="F34" s="263" t="s">
        <v>58</v>
      </c>
      <c r="G34" s="264"/>
      <c r="H34" s="264"/>
      <c r="I34" s="264"/>
      <c r="J34" s="264"/>
      <c r="K34" s="264"/>
      <c r="L34" s="264"/>
      <c r="M34" s="191" t="s">
        <v>115</v>
      </c>
      <c r="N34" s="191"/>
      <c r="O34" s="191"/>
      <c r="P34" s="191"/>
      <c r="Q34" s="191"/>
      <c r="R34" s="191"/>
      <c r="S34" s="191"/>
      <c r="T34" s="191" t="s">
        <v>147</v>
      </c>
      <c r="U34" s="191"/>
      <c r="V34" s="191"/>
      <c r="W34" s="191"/>
      <c r="X34" s="191"/>
      <c r="Y34" s="191"/>
      <c r="Z34" s="191"/>
      <c r="AA34" s="191"/>
      <c r="AB34" s="192"/>
      <c r="AC34" s="265"/>
      <c r="AD34" s="265"/>
      <c r="AE34" s="265"/>
      <c r="AF34" s="265"/>
      <c r="AG34" s="265"/>
      <c r="AH34" s="265"/>
      <c r="AI34" s="265"/>
      <c r="AJ34" s="259"/>
      <c r="AK34" s="259"/>
      <c r="AL34" s="259"/>
      <c r="AM34" s="259"/>
    </row>
    <row r="35" spans="2:39" ht="14.25" x14ac:dyDescent="0.35">
      <c r="B35" s="193"/>
      <c r="C35" s="193"/>
      <c r="D35" s="193"/>
      <c r="E35" s="193"/>
      <c r="F35" s="263" t="s">
        <v>59</v>
      </c>
      <c r="G35" s="264"/>
      <c r="H35" s="264"/>
      <c r="I35" s="264"/>
      <c r="J35" s="264"/>
      <c r="K35" s="264"/>
      <c r="L35" s="264"/>
      <c r="M35" s="191" t="s">
        <v>116</v>
      </c>
      <c r="N35" s="191"/>
      <c r="O35" s="191"/>
      <c r="P35" s="191"/>
      <c r="Q35" s="191"/>
      <c r="R35" s="191"/>
      <c r="S35" s="191"/>
      <c r="T35" s="191" t="s">
        <v>148</v>
      </c>
      <c r="U35" s="191"/>
      <c r="V35" s="191"/>
      <c r="W35" s="191"/>
      <c r="X35" s="191"/>
      <c r="Y35" s="191"/>
      <c r="Z35" s="191"/>
      <c r="AA35" s="191"/>
      <c r="AB35" s="192"/>
      <c r="AC35" s="265"/>
      <c r="AD35" s="265"/>
      <c r="AE35" s="265"/>
      <c r="AF35" s="265"/>
      <c r="AG35" s="265"/>
      <c r="AH35" s="265"/>
      <c r="AI35" s="265"/>
      <c r="AJ35" s="259"/>
      <c r="AK35" s="259"/>
      <c r="AL35" s="259"/>
      <c r="AM35" s="259"/>
    </row>
    <row r="36" spans="2:39" ht="14.25" x14ac:dyDescent="0.35">
      <c r="B36" s="193"/>
      <c r="C36" s="193"/>
      <c r="D36" s="193"/>
      <c r="E36" s="193"/>
      <c r="F36" s="263" t="s">
        <v>60</v>
      </c>
      <c r="G36" s="264"/>
      <c r="H36" s="264"/>
      <c r="I36" s="264"/>
      <c r="J36" s="264"/>
      <c r="K36" s="264"/>
      <c r="L36" s="264"/>
      <c r="M36" s="191" t="s">
        <v>117</v>
      </c>
      <c r="N36" s="191"/>
      <c r="O36" s="191"/>
      <c r="P36" s="191"/>
      <c r="Q36" s="191"/>
      <c r="R36" s="191"/>
      <c r="S36" s="191"/>
      <c r="T36" s="191" t="s">
        <v>149</v>
      </c>
      <c r="U36" s="191"/>
      <c r="V36" s="191"/>
      <c r="W36" s="191"/>
      <c r="X36" s="191"/>
      <c r="Y36" s="191"/>
      <c r="Z36" s="191"/>
      <c r="AA36" s="191"/>
      <c r="AB36" s="192"/>
      <c r="AC36" s="265"/>
      <c r="AD36" s="265"/>
      <c r="AE36" s="265"/>
      <c r="AF36" s="265"/>
      <c r="AG36" s="265"/>
      <c r="AH36" s="265"/>
      <c r="AI36" s="265"/>
      <c r="AJ36" s="259"/>
      <c r="AK36" s="259"/>
      <c r="AL36" s="259"/>
      <c r="AM36" s="259"/>
    </row>
    <row r="37" spans="2:39" ht="14.25" x14ac:dyDescent="0.35">
      <c r="B37" s="193"/>
      <c r="C37" s="193"/>
      <c r="D37" s="193"/>
      <c r="E37" s="193"/>
      <c r="F37" s="263" t="s">
        <v>61</v>
      </c>
      <c r="G37" s="264"/>
      <c r="H37" s="264"/>
      <c r="I37" s="264"/>
      <c r="J37" s="264"/>
      <c r="K37" s="264"/>
      <c r="L37" s="264"/>
      <c r="M37" s="191" t="s">
        <v>118</v>
      </c>
      <c r="N37" s="191"/>
      <c r="O37" s="191"/>
      <c r="P37" s="191"/>
      <c r="Q37" s="191"/>
      <c r="R37" s="191"/>
      <c r="S37" s="191"/>
      <c r="T37" s="191"/>
      <c r="U37" s="191"/>
      <c r="V37" s="191"/>
      <c r="W37" s="191"/>
      <c r="X37" s="191"/>
      <c r="Y37" s="191"/>
      <c r="Z37" s="191"/>
      <c r="AA37" s="191"/>
      <c r="AB37" s="192"/>
      <c r="AC37" s="265"/>
      <c r="AD37" s="265"/>
      <c r="AE37" s="265"/>
      <c r="AF37" s="265"/>
      <c r="AG37" s="265"/>
      <c r="AH37" s="265"/>
      <c r="AI37" s="265"/>
      <c r="AJ37" s="259"/>
      <c r="AK37" s="259"/>
      <c r="AL37" s="259"/>
      <c r="AM37" s="259"/>
    </row>
    <row r="38" spans="2:39" ht="14.25" x14ac:dyDescent="0.35">
      <c r="B38" s="193"/>
      <c r="C38" s="193"/>
      <c r="D38" s="193"/>
      <c r="E38" s="193"/>
      <c r="F38" s="263"/>
      <c r="G38" s="264"/>
      <c r="H38" s="264"/>
      <c r="I38" s="264"/>
      <c r="J38" s="264"/>
      <c r="K38" s="264"/>
      <c r="L38" s="264"/>
      <c r="M38" s="191"/>
      <c r="N38" s="191"/>
      <c r="O38" s="191"/>
      <c r="P38" s="191"/>
      <c r="Q38" s="191"/>
      <c r="R38" s="191"/>
      <c r="S38" s="191"/>
      <c r="T38" s="191"/>
      <c r="U38" s="191"/>
      <c r="V38" s="191"/>
      <c r="W38" s="191"/>
      <c r="X38" s="191"/>
      <c r="Y38" s="191"/>
      <c r="Z38" s="191"/>
      <c r="AA38" s="191"/>
      <c r="AB38" s="192"/>
      <c r="AC38" s="265"/>
      <c r="AD38" s="265"/>
      <c r="AE38" s="265"/>
      <c r="AF38" s="265"/>
      <c r="AG38" s="265"/>
      <c r="AH38" s="265"/>
      <c r="AI38" s="265"/>
      <c r="AJ38" s="259"/>
      <c r="AK38" s="259"/>
      <c r="AL38" s="259"/>
      <c r="AM38" s="259"/>
    </row>
    <row r="39" spans="2:39" ht="14.25" x14ac:dyDescent="0.35">
      <c r="B39" s="193"/>
      <c r="C39" s="193"/>
      <c r="D39" s="193"/>
      <c r="E39" s="193"/>
      <c r="F39" s="263"/>
      <c r="G39" s="264"/>
      <c r="H39" s="264"/>
      <c r="I39" s="264"/>
      <c r="J39" s="264"/>
      <c r="K39" s="264"/>
      <c r="L39" s="264"/>
      <c r="M39" s="191"/>
      <c r="N39" s="191"/>
      <c r="O39" s="191"/>
      <c r="P39" s="191"/>
      <c r="Q39" s="191"/>
      <c r="R39" s="191"/>
      <c r="S39" s="191"/>
      <c r="T39" s="191"/>
      <c r="U39" s="191"/>
      <c r="V39" s="191"/>
      <c r="W39" s="191"/>
      <c r="X39" s="191"/>
      <c r="Y39" s="191"/>
      <c r="Z39" s="191"/>
      <c r="AA39" s="191"/>
      <c r="AB39" s="192"/>
      <c r="AC39" s="265"/>
      <c r="AD39" s="265"/>
      <c r="AE39" s="265"/>
      <c r="AF39" s="265"/>
      <c r="AG39" s="265"/>
      <c r="AH39" s="265"/>
      <c r="AI39" s="265"/>
      <c r="AJ39" s="259"/>
      <c r="AK39" s="259"/>
      <c r="AL39" s="259"/>
      <c r="AM39" s="259"/>
    </row>
    <row r="40" spans="2:39" ht="14.25" x14ac:dyDescent="0.35">
      <c r="B40" s="213"/>
      <c r="C40" s="213"/>
      <c r="D40" s="213"/>
      <c r="E40" s="213"/>
      <c r="F40" s="279"/>
      <c r="G40" s="280"/>
      <c r="H40" s="280"/>
      <c r="I40" s="280"/>
      <c r="J40" s="280"/>
      <c r="K40" s="280"/>
      <c r="L40" s="280"/>
      <c r="M40" s="216"/>
      <c r="N40" s="216"/>
      <c r="O40" s="216"/>
      <c r="P40" s="216"/>
      <c r="Q40" s="216"/>
      <c r="R40" s="216"/>
      <c r="S40" s="216"/>
      <c r="T40" s="216"/>
      <c r="U40" s="216"/>
      <c r="V40" s="216"/>
      <c r="W40" s="216"/>
      <c r="X40" s="216"/>
      <c r="Y40" s="216"/>
      <c r="Z40" s="216"/>
      <c r="AA40" s="216"/>
      <c r="AB40" s="217"/>
      <c r="AC40" s="281"/>
      <c r="AD40" s="281"/>
      <c r="AE40" s="281"/>
      <c r="AF40" s="281"/>
      <c r="AG40" s="281"/>
      <c r="AH40" s="281"/>
      <c r="AI40" s="281"/>
      <c r="AJ40" s="266"/>
      <c r="AK40" s="266"/>
      <c r="AL40" s="266"/>
      <c r="AM40" s="266"/>
    </row>
  </sheetData>
  <mergeCells count="228">
    <mergeCell ref="F27:L27"/>
    <mergeCell ref="M27:S27"/>
    <mergeCell ref="T27:AA27"/>
    <mergeCell ref="AB27:AI27"/>
    <mergeCell ref="F28:L28"/>
    <mergeCell ref="M28:S28"/>
    <mergeCell ref="T28:AA28"/>
    <mergeCell ref="AB28:AI28"/>
    <mergeCell ref="F40:L40"/>
    <mergeCell ref="M40:S40"/>
    <mergeCell ref="T40:AA40"/>
    <mergeCell ref="AB40:AI40"/>
    <mergeCell ref="F39:L39"/>
    <mergeCell ref="M39:S39"/>
    <mergeCell ref="T39:AA39"/>
    <mergeCell ref="AB39:AI39"/>
    <mergeCell ref="F38:L38"/>
    <mergeCell ref="M38:S38"/>
    <mergeCell ref="T38:AA38"/>
    <mergeCell ref="AB38:AI38"/>
    <mergeCell ref="F23:L23"/>
    <mergeCell ref="M23:S23"/>
    <mergeCell ref="T23:AA23"/>
    <mergeCell ref="AB23:AI23"/>
    <mergeCell ref="F24:L24"/>
    <mergeCell ref="M24:S24"/>
    <mergeCell ref="T24:AA24"/>
    <mergeCell ref="AB24:AI24"/>
    <mergeCell ref="F32:L32"/>
    <mergeCell ref="M32:S32"/>
    <mergeCell ref="T32:AA32"/>
    <mergeCell ref="AB32:AI32"/>
    <mergeCell ref="F29:L29"/>
    <mergeCell ref="M29:S29"/>
    <mergeCell ref="T29:AA29"/>
    <mergeCell ref="AB29:AI29"/>
    <mergeCell ref="F31:L31"/>
    <mergeCell ref="M31:S31"/>
    <mergeCell ref="T31:AA31"/>
    <mergeCell ref="AB31:AI31"/>
    <mergeCell ref="F30:L30"/>
    <mergeCell ref="M30:S30"/>
    <mergeCell ref="T30:AA30"/>
    <mergeCell ref="AB30:AI30"/>
    <mergeCell ref="F14:L14"/>
    <mergeCell ref="M14:S14"/>
    <mergeCell ref="T14:AA14"/>
    <mergeCell ref="AB14:AI14"/>
    <mergeCell ref="F15:L15"/>
    <mergeCell ref="M15:S15"/>
    <mergeCell ref="T15:AA15"/>
    <mergeCell ref="AB15:AI15"/>
    <mergeCell ref="F21:L21"/>
    <mergeCell ref="M21:S21"/>
    <mergeCell ref="T21:AA21"/>
    <mergeCell ref="AB21:AI21"/>
    <mergeCell ref="F18:L18"/>
    <mergeCell ref="M18:S18"/>
    <mergeCell ref="T18:AA18"/>
    <mergeCell ref="AB18:AI18"/>
    <mergeCell ref="F20:L20"/>
    <mergeCell ref="AB20:AI20"/>
    <mergeCell ref="U20:AA20"/>
    <mergeCell ref="M20:T20"/>
    <mergeCell ref="F19:L19"/>
    <mergeCell ref="M19:S19"/>
    <mergeCell ref="T19:AA19"/>
    <mergeCell ref="AB19:AI19"/>
    <mergeCell ref="F12:L12"/>
    <mergeCell ref="M12:S12"/>
    <mergeCell ref="T12:AA12"/>
    <mergeCell ref="AB12:AI12"/>
    <mergeCell ref="F13:L13"/>
    <mergeCell ref="M13:S13"/>
    <mergeCell ref="T13:AA13"/>
    <mergeCell ref="AB13:AI13"/>
    <mergeCell ref="F10:L10"/>
    <mergeCell ref="M10:S10"/>
    <mergeCell ref="T10:AA10"/>
    <mergeCell ref="AB10:AI10"/>
    <mergeCell ref="F11:L11"/>
    <mergeCell ref="M11:S11"/>
    <mergeCell ref="T11:AA11"/>
    <mergeCell ref="AB11:AI11"/>
    <mergeCell ref="F8:L8"/>
    <mergeCell ref="M8:S8"/>
    <mergeCell ref="T8:AA8"/>
    <mergeCell ref="AB8:AI8"/>
    <mergeCell ref="F9:L9"/>
    <mergeCell ref="M9:S9"/>
    <mergeCell ref="T9:AA9"/>
    <mergeCell ref="AB9:AI9"/>
    <mergeCell ref="F6:L6"/>
    <mergeCell ref="M6:S6"/>
    <mergeCell ref="T6:AA6"/>
    <mergeCell ref="AB6:AI6"/>
    <mergeCell ref="F7:L7"/>
    <mergeCell ref="M7:S7"/>
    <mergeCell ref="T7:AA7"/>
    <mergeCell ref="AB7:AI7"/>
    <mergeCell ref="AJ9:AM9"/>
    <mergeCell ref="AJ10:AM10"/>
    <mergeCell ref="AJ11:AM11"/>
    <mergeCell ref="AJ12:AM12"/>
    <mergeCell ref="AJ13:AM13"/>
    <mergeCell ref="AJ14:AM14"/>
    <mergeCell ref="AJ2:AM2"/>
    <mergeCell ref="AJ4:AM4"/>
    <mergeCell ref="AJ5:AM5"/>
    <mergeCell ref="AJ6:AM6"/>
    <mergeCell ref="AJ7:AM7"/>
    <mergeCell ref="AJ8:AM8"/>
    <mergeCell ref="AJ3:AM3"/>
    <mergeCell ref="F2:AI2"/>
    <mergeCell ref="F4:L4"/>
    <mergeCell ref="M4:S4"/>
    <mergeCell ref="T4:AA4"/>
    <mergeCell ref="AB4:AI4"/>
    <mergeCell ref="F5:L5"/>
    <mergeCell ref="M5:S5"/>
    <mergeCell ref="T5:AA5"/>
    <mergeCell ref="AB5:AI5"/>
    <mergeCell ref="P3:V3"/>
    <mergeCell ref="B40:E40"/>
    <mergeCell ref="B39:E39"/>
    <mergeCell ref="AJ39:AM39"/>
    <mergeCell ref="B37:E37"/>
    <mergeCell ref="B38:E38"/>
    <mergeCell ref="AJ37:AM37"/>
    <mergeCell ref="AJ38:AM38"/>
    <mergeCell ref="B35:E35"/>
    <mergeCell ref="B36:E36"/>
    <mergeCell ref="AJ35:AM35"/>
    <mergeCell ref="AJ36:AM36"/>
    <mergeCell ref="AJ40:AM40"/>
    <mergeCell ref="F36:L36"/>
    <mergeCell ref="M36:S36"/>
    <mergeCell ref="T36:AA36"/>
    <mergeCell ref="AB36:AI36"/>
    <mergeCell ref="F37:L37"/>
    <mergeCell ref="M37:S37"/>
    <mergeCell ref="T37:AA37"/>
    <mergeCell ref="AB37:AI37"/>
    <mergeCell ref="F35:L35"/>
    <mergeCell ref="M35:S35"/>
    <mergeCell ref="T35:AA35"/>
    <mergeCell ref="AB35:AI35"/>
    <mergeCell ref="B33:E33"/>
    <mergeCell ref="B34:E34"/>
    <mergeCell ref="AJ33:AM33"/>
    <mergeCell ref="AJ34:AM34"/>
    <mergeCell ref="B31:E31"/>
    <mergeCell ref="B32:E32"/>
    <mergeCell ref="AJ31:AM31"/>
    <mergeCell ref="AJ32:AM32"/>
    <mergeCell ref="B28:E28"/>
    <mergeCell ref="B29:E29"/>
    <mergeCell ref="AJ28:AM28"/>
    <mergeCell ref="AJ29:AM29"/>
    <mergeCell ref="F33:L33"/>
    <mergeCell ref="M33:S33"/>
    <mergeCell ref="T33:AA33"/>
    <mergeCell ref="AB33:AI33"/>
    <mergeCell ref="F34:L34"/>
    <mergeCell ref="M34:S34"/>
    <mergeCell ref="T34:AA34"/>
    <mergeCell ref="AB34:AI34"/>
    <mergeCell ref="B30:E30"/>
    <mergeCell ref="AJ30:AM30"/>
    <mergeCell ref="B26:E26"/>
    <mergeCell ref="B27:E27"/>
    <mergeCell ref="AJ26:AM26"/>
    <mergeCell ref="AJ27:AM27"/>
    <mergeCell ref="B24:E24"/>
    <mergeCell ref="B25:E25"/>
    <mergeCell ref="AJ24:AM24"/>
    <mergeCell ref="AJ25:AM25"/>
    <mergeCell ref="B22:E22"/>
    <mergeCell ref="B23:E23"/>
    <mergeCell ref="AJ22:AM22"/>
    <mergeCell ref="AJ23:AM23"/>
    <mergeCell ref="F22:L22"/>
    <mergeCell ref="M22:S22"/>
    <mergeCell ref="T22:AA22"/>
    <mergeCell ref="AB22:AI22"/>
    <mergeCell ref="F25:L25"/>
    <mergeCell ref="M25:S25"/>
    <mergeCell ref="T25:AA25"/>
    <mergeCell ref="AB25:AI25"/>
    <mergeCell ref="F26:L26"/>
    <mergeCell ref="M26:S26"/>
    <mergeCell ref="T26:AA26"/>
    <mergeCell ref="AB26:AI26"/>
    <mergeCell ref="B20:E20"/>
    <mergeCell ref="B21:E21"/>
    <mergeCell ref="AJ20:AM20"/>
    <mergeCell ref="AJ21:AM21"/>
    <mergeCell ref="B17:E17"/>
    <mergeCell ref="B18:E18"/>
    <mergeCell ref="AJ17:AM17"/>
    <mergeCell ref="AJ18:AM18"/>
    <mergeCell ref="B15:E15"/>
    <mergeCell ref="B16:E16"/>
    <mergeCell ref="AJ15:AM15"/>
    <mergeCell ref="AJ16:AM16"/>
    <mergeCell ref="F16:L16"/>
    <mergeCell ref="M16:S16"/>
    <mergeCell ref="T16:AA16"/>
    <mergeCell ref="AB16:AI16"/>
    <mergeCell ref="F17:L17"/>
    <mergeCell ref="M17:S17"/>
    <mergeCell ref="T17:AA17"/>
    <mergeCell ref="AB17:AI17"/>
    <mergeCell ref="AJ19:AM19"/>
    <mergeCell ref="B19:E19"/>
    <mergeCell ref="B2:E2"/>
    <mergeCell ref="B4:E4"/>
    <mergeCell ref="B3:E3"/>
    <mergeCell ref="B13:E13"/>
    <mergeCell ref="B14:E14"/>
    <mergeCell ref="B11:E11"/>
    <mergeCell ref="B12:E12"/>
    <mergeCell ref="B9:E9"/>
    <mergeCell ref="B10:E10"/>
    <mergeCell ref="B7:E7"/>
    <mergeCell ref="B8:E8"/>
    <mergeCell ref="B5:E5"/>
    <mergeCell ref="B6:E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772</v>
      </c>
      <c r="C3" s="182"/>
      <c r="D3" s="182"/>
      <c r="E3" s="183"/>
      <c r="F3" s="218" t="s">
        <v>773</v>
      </c>
      <c r="G3" s="219"/>
      <c r="H3" s="219"/>
      <c r="I3" s="220"/>
      <c r="J3" s="103" t="s">
        <v>780</v>
      </c>
      <c r="K3" s="104"/>
      <c r="L3" s="104"/>
      <c r="M3" s="104"/>
      <c r="N3" s="104"/>
      <c r="O3" s="104"/>
      <c r="P3" s="104"/>
      <c r="Q3" s="104"/>
      <c r="R3" s="104"/>
      <c r="S3" s="104"/>
      <c r="T3" s="104"/>
      <c r="U3" s="104"/>
      <c r="V3" s="104"/>
      <c r="W3" s="104"/>
      <c r="X3" s="104"/>
      <c r="Y3" s="101"/>
      <c r="Z3" s="101"/>
      <c r="AA3" s="101"/>
      <c r="AB3" s="101"/>
      <c r="AC3" s="101"/>
      <c r="AD3" s="101"/>
      <c r="AE3" s="101"/>
      <c r="AF3" s="101"/>
      <c r="AG3" s="101"/>
      <c r="AH3" s="102"/>
      <c r="AI3" s="187"/>
      <c r="AJ3" s="188"/>
      <c r="AK3" s="188"/>
      <c r="AL3" s="188"/>
      <c r="AM3" s="189"/>
    </row>
    <row r="4" spans="2:39" ht="13.5" customHeight="1" x14ac:dyDescent="0.35">
      <c r="B4" s="193"/>
      <c r="C4" s="193"/>
      <c r="D4" s="193"/>
      <c r="E4" s="193"/>
      <c r="F4" s="195" t="s">
        <v>774</v>
      </c>
      <c r="G4" s="196"/>
      <c r="H4" s="196"/>
      <c r="I4" s="197"/>
      <c r="J4" s="100" t="s">
        <v>778</v>
      </c>
      <c r="K4" s="98"/>
      <c r="L4" s="98"/>
      <c r="M4" s="98"/>
      <c r="N4" s="98"/>
      <c r="O4" s="98"/>
      <c r="P4" s="98"/>
      <c r="Q4" s="98"/>
      <c r="R4" s="98"/>
      <c r="S4" s="98"/>
      <c r="T4" s="98"/>
      <c r="U4" s="98"/>
      <c r="V4" s="98"/>
      <c r="W4" s="98"/>
      <c r="X4" s="98"/>
      <c r="Y4" s="98"/>
      <c r="Z4" s="98"/>
      <c r="AA4" s="98"/>
      <c r="AB4" s="98"/>
      <c r="AC4" s="98"/>
      <c r="AD4" s="98"/>
      <c r="AE4" s="98"/>
      <c r="AF4" s="98"/>
      <c r="AG4" s="98"/>
      <c r="AH4" s="99"/>
      <c r="AI4" s="190" t="s">
        <v>809</v>
      </c>
      <c r="AJ4" s="191"/>
      <c r="AK4" s="191"/>
      <c r="AL4" s="191"/>
      <c r="AM4" s="192"/>
    </row>
    <row r="5" spans="2:39" ht="15" x14ac:dyDescent="0.35">
      <c r="B5" s="193"/>
      <c r="C5" s="193"/>
      <c r="D5" s="193"/>
      <c r="E5" s="193"/>
      <c r="F5" s="226"/>
      <c r="G5" s="226"/>
      <c r="H5" s="226"/>
      <c r="I5" s="226"/>
      <c r="J5" s="100" t="s">
        <v>777</v>
      </c>
      <c r="K5" s="98"/>
      <c r="L5" s="98"/>
      <c r="M5" s="98"/>
      <c r="N5" s="98"/>
      <c r="O5" s="98"/>
      <c r="P5" s="98"/>
      <c r="Q5" s="98"/>
      <c r="R5" s="98"/>
      <c r="S5" s="98"/>
      <c r="T5" s="98"/>
      <c r="U5" s="98"/>
      <c r="V5" s="98"/>
      <c r="W5" s="98"/>
      <c r="X5" s="98"/>
      <c r="Y5" s="98"/>
      <c r="Z5" s="98"/>
      <c r="AA5" s="98"/>
      <c r="AB5" s="98"/>
      <c r="AC5" s="98"/>
      <c r="AD5" s="98"/>
      <c r="AE5" s="98"/>
      <c r="AF5" s="98"/>
      <c r="AG5" s="98"/>
      <c r="AH5" s="99"/>
      <c r="AI5" s="190" t="s">
        <v>810</v>
      </c>
      <c r="AJ5" s="191"/>
      <c r="AK5" s="191"/>
      <c r="AL5" s="191"/>
      <c r="AM5" s="192"/>
    </row>
    <row r="6" spans="2:39" ht="15" x14ac:dyDescent="0.35">
      <c r="B6" s="208"/>
      <c r="C6" s="208"/>
      <c r="D6" s="208"/>
      <c r="E6" s="208"/>
      <c r="F6" s="226"/>
      <c r="G6" s="226"/>
      <c r="H6" s="226"/>
      <c r="I6" s="226"/>
      <c r="J6" s="105" t="s">
        <v>776</v>
      </c>
      <c r="K6" s="106"/>
      <c r="L6" s="106"/>
      <c r="M6" s="106"/>
      <c r="N6" s="106"/>
      <c r="O6" s="106"/>
      <c r="P6" s="106"/>
      <c r="Q6" s="106"/>
      <c r="R6" s="106"/>
      <c r="S6" s="106"/>
      <c r="T6" s="106"/>
      <c r="U6" s="106"/>
      <c r="V6" s="106"/>
      <c r="W6" s="106"/>
      <c r="X6" s="106"/>
      <c r="Y6" s="98"/>
      <c r="Z6" s="98"/>
      <c r="AA6" s="98"/>
      <c r="AB6" s="98"/>
      <c r="AC6" s="98"/>
      <c r="AD6" s="98"/>
      <c r="AE6" s="98"/>
      <c r="AF6" s="98"/>
      <c r="AG6" s="98"/>
      <c r="AH6" s="99"/>
      <c r="AI6" s="190" t="s">
        <v>811</v>
      </c>
      <c r="AJ6" s="191"/>
      <c r="AK6" s="191"/>
      <c r="AL6" s="191"/>
      <c r="AM6" s="192"/>
    </row>
    <row r="7" spans="2:39" ht="15" x14ac:dyDescent="0.35">
      <c r="B7" s="193"/>
      <c r="C7" s="193"/>
      <c r="D7" s="193"/>
      <c r="E7" s="193"/>
      <c r="F7" s="226"/>
      <c r="G7" s="226"/>
      <c r="H7" s="226"/>
      <c r="I7" s="226"/>
      <c r="J7" s="100" t="s">
        <v>775</v>
      </c>
      <c r="K7" s="98"/>
      <c r="L7" s="98"/>
      <c r="M7" s="98"/>
      <c r="N7" s="98"/>
      <c r="O7" s="98"/>
      <c r="P7" s="98"/>
      <c r="Q7" s="98"/>
      <c r="R7" s="98"/>
      <c r="S7" s="98"/>
      <c r="T7" s="98"/>
      <c r="U7" s="98"/>
      <c r="V7" s="98"/>
      <c r="W7" s="98"/>
      <c r="X7" s="98"/>
      <c r="Y7" s="98"/>
      <c r="Z7" s="98"/>
      <c r="AA7" s="98"/>
      <c r="AB7" s="98"/>
      <c r="AC7" s="98"/>
      <c r="AD7" s="98"/>
      <c r="AE7" s="98"/>
      <c r="AF7" s="98"/>
      <c r="AG7" s="98"/>
      <c r="AH7" s="99"/>
      <c r="AI7" s="190" t="s">
        <v>812</v>
      </c>
      <c r="AJ7" s="191"/>
      <c r="AK7" s="191"/>
      <c r="AL7" s="191"/>
      <c r="AM7" s="192"/>
    </row>
    <row r="8" spans="2:39" ht="15" x14ac:dyDescent="0.35">
      <c r="B8" s="193"/>
      <c r="C8" s="193"/>
      <c r="D8" s="193"/>
      <c r="E8" s="193"/>
      <c r="F8" s="226"/>
      <c r="G8" s="226"/>
      <c r="H8" s="226"/>
      <c r="I8" s="226"/>
      <c r="J8" s="107" t="s">
        <v>779</v>
      </c>
      <c r="K8" s="108"/>
      <c r="L8" s="108"/>
      <c r="M8" s="108"/>
      <c r="N8" s="108"/>
      <c r="O8" s="108"/>
      <c r="P8" s="108"/>
      <c r="Q8" s="108"/>
      <c r="R8" s="108"/>
      <c r="S8" s="108"/>
      <c r="T8" s="108"/>
      <c r="U8" s="108"/>
      <c r="V8" s="108"/>
      <c r="W8" s="108"/>
      <c r="X8" s="108"/>
      <c r="Y8" s="98"/>
      <c r="Z8" s="98"/>
      <c r="AA8" s="98"/>
      <c r="AB8" s="98"/>
      <c r="AC8" s="98"/>
      <c r="AD8" s="98"/>
      <c r="AE8" s="98"/>
      <c r="AF8" s="98"/>
      <c r="AG8" s="98"/>
      <c r="AH8" s="99"/>
      <c r="AI8" s="190"/>
      <c r="AJ8" s="191"/>
      <c r="AK8" s="191"/>
      <c r="AL8" s="191"/>
      <c r="AM8" s="192"/>
    </row>
    <row r="9" spans="2:39" ht="15" x14ac:dyDescent="0.35">
      <c r="B9" s="193"/>
      <c r="C9" s="193"/>
      <c r="D9" s="193"/>
      <c r="E9" s="193"/>
      <c r="F9" s="226"/>
      <c r="G9" s="226"/>
      <c r="H9" s="226"/>
      <c r="I9" s="226"/>
      <c r="J9" s="100"/>
      <c r="K9" s="98"/>
      <c r="L9" s="98"/>
      <c r="M9" s="98"/>
      <c r="N9" s="98"/>
      <c r="O9" s="98"/>
      <c r="P9" s="98"/>
      <c r="Q9" s="98"/>
      <c r="R9" s="98"/>
      <c r="S9" s="98"/>
      <c r="T9" s="98"/>
      <c r="U9" s="98"/>
      <c r="V9" s="98"/>
      <c r="W9" s="98"/>
      <c r="X9" s="98"/>
      <c r="Y9" s="98"/>
      <c r="Z9" s="98"/>
      <c r="AA9" s="98"/>
      <c r="AB9" s="98"/>
      <c r="AC9" s="98"/>
      <c r="AD9" s="98"/>
      <c r="AE9" s="98"/>
      <c r="AF9" s="98"/>
      <c r="AG9" s="98"/>
      <c r="AH9" s="99"/>
      <c r="AI9" s="190"/>
      <c r="AJ9" s="191"/>
      <c r="AK9" s="191"/>
      <c r="AL9" s="191"/>
      <c r="AM9" s="192"/>
    </row>
    <row r="10" spans="2:39" ht="15" x14ac:dyDescent="0.35">
      <c r="B10" s="193"/>
      <c r="C10" s="193"/>
      <c r="D10" s="193"/>
      <c r="E10" s="193"/>
      <c r="F10" s="226"/>
      <c r="G10" s="226"/>
      <c r="H10" s="226"/>
      <c r="I10" s="226"/>
      <c r="J10" s="105" t="s">
        <v>783</v>
      </c>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9"/>
      <c r="AI10" s="190" t="s">
        <v>814</v>
      </c>
      <c r="AJ10" s="191"/>
      <c r="AK10" s="191"/>
      <c r="AL10" s="191"/>
      <c r="AM10" s="192"/>
    </row>
    <row r="11" spans="2:39" ht="15" x14ac:dyDescent="0.35">
      <c r="B11" s="193"/>
      <c r="C11" s="193"/>
      <c r="D11" s="193"/>
      <c r="E11" s="193"/>
      <c r="F11" s="226"/>
      <c r="G11" s="226"/>
      <c r="H11" s="226"/>
      <c r="I11" s="226"/>
      <c r="J11" s="100" t="s">
        <v>781</v>
      </c>
      <c r="K11" s="98"/>
      <c r="L11" s="98"/>
      <c r="M11" s="98"/>
      <c r="N11" s="98"/>
      <c r="O11" s="98"/>
      <c r="P11" s="98"/>
      <c r="Q11" s="98"/>
      <c r="R11" s="98"/>
      <c r="S11" s="98"/>
      <c r="T11" s="98"/>
      <c r="U11" s="98"/>
      <c r="V11" s="98"/>
      <c r="W11" s="98"/>
      <c r="X11" s="98"/>
      <c r="Y11" s="98"/>
      <c r="Z11" s="98"/>
      <c r="AA11" s="98"/>
      <c r="AB11" s="98"/>
      <c r="AC11" s="98"/>
      <c r="AD11" s="98"/>
      <c r="AE11" s="98"/>
      <c r="AF11" s="98"/>
      <c r="AG11" s="98"/>
      <c r="AH11" s="99"/>
      <c r="AI11" s="190" t="s">
        <v>813</v>
      </c>
      <c r="AJ11" s="191"/>
      <c r="AK11" s="191"/>
      <c r="AL11" s="191"/>
      <c r="AM11" s="192"/>
    </row>
    <row r="12" spans="2:39" ht="15" x14ac:dyDescent="0.35">
      <c r="B12" s="193"/>
      <c r="C12" s="193"/>
      <c r="D12" s="193"/>
      <c r="E12" s="193"/>
      <c r="F12" s="226"/>
      <c r="G12" s="226"/>
      <c r="H12" s="226"/>
      <c r="I12" s="226"/>
      <c r="J12" s="107" t="s">
        <v>782</v>
      </c>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10"/>
      <c r="AI12" s="190"/>
      <c r="AJ12" s="191"/>
      <c r="AK12" s="191"/>
      <c r="AL12" s="191"/>
      <c r="AM12" s="192"/>
    </row>
    <row r="13" spans="2:39" ht="15" x14ac:dyDescent="0.35">
      <c r="B13" s="193"/>
      <c r="C13" s="193"/>
      <c r="D13" s="193"/>
      <c r="E13" s="193"/>
      <c r="F13" s="226"/>
      <c r="G13" s="226"/>
      <c r="H13" s="226"/>
      <c r="I13" s="226"/>
      <c r="J13" s="100" t="s">
        <v>784</v>
      </c>
      <c r="K13" s="98"/>
      <c r="L13" s="98"/>
      <c r="M13" s="98"/>
      <c r="N13" s="98"/>
      <c r="O13" s="98"/>
      <c r="P13" s="98"/>
      <c r="Q13" s="98"/>
      <c r="R13" s="98"/>
      <c r="S13" s="98"/>
      <c r="T13" s="98"/>
      <c r="U13" s="98"/>
      <c r="V13" s="98"/>
      <c r="W13" s="98"/>
      <c r="X13" s="98"/>
      <c r="Y13" s="98"/>
      <c r="Z13" s="98"/>
      <c r="AA13" s="98"/>
      <c r="AB13" s="98"/>
      <c r="AC13" s="98"/>
      <c r="AD13" s="98"/>
      <c r="AE13" s="98"/>
      <c r="AF13" s="98"/>
      <c r="AG13" s="98"/>
      <c r="AH13" s="99"/>
      <c r="AI13" s="190"/>
      <c r="AJ13" s="191"/>
      <c r="AK13" s="191"/>
      <c r="AL13" s="191"/>
      <c r="AM13" s="192"/>
    </row>
    <row r="14" spans="2:39" ht="15" x14ac:dyDescent="0.35">
      <c r="B14" s="193"/>
      <c r="C14" s="193"/>
      <c r="D14" s="193"/>
      <c r="E14" s="193"/>
      <c r="F14" s="226"/>
      <c r="G14" s="226"/>
      <c r="H14" s="226"/>
      <c r="I14" s="226"/>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t="s">
        <v>785</v>
      </c>
      <c r="G15" s="226"/>
      <c r="H15" s="226"/>
      <c r="I15" s="226"/>
      <c r="J15" s="190" t="s">
        <v>786</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t="s">
        <v>815</v>
      </c>
      <c r="AJ15" s="191"/>
      <c r="AK15" s="191"/>
      <c r="AL15" s="191"/>
      <c r="AM15" s="192"/>
    </row>
    <row r="16" spans="2:39" ht="15" x14ac:dyDescent="0.35">
      <c r="B16" s="193"/>
      <c r="C16" s="193"/>
      <c r="D16" s="193"/>
      <c r="E16" s="193"/>
      <c r="F16" s="195"/>
      <c r="G16" s="196"/>
      <c r="H16" s="196"/>
      <c r="I16" s="197"/>
      <c r="J16" s="282" t="s">
        <v>787</v>
      </c>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4"/>
      <c r="AI16" s="190"/>
      <c r="AJ16" s="191"/>
      <c r="AK16" s="191"/>
      <c r="AL16" s="191"/>
      <c r="AM16" s="192"/>
    </row>
    <row r="17" spans="2:39" ht="15" x14ac:dyDescent="0.35">
      <c r="B17" s="193"/>
      <c r="C17" s="193"/>
      <c r="D17" s="193"/>
      <c r="E17" s="193"/>
      <c r="F17" s="226" t="s">
        <v>788</v>
      </c>
      <c r="G17" s="226"/>
      <c r="H17" s="226"/>
      <c r="I17" s="226"/>
      <c r="J17" s="190" t="s">
        <v>817</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t="s">
        <v>816</v>
      </c>
      <c r="AJ17" s="191"/>
      <c r="AK17" s="191"/>
      <c r="AL17" s="191"/>
      <c r="AM17" s="192"/>
    </row>
    <row r="18" spans="2:39" ht="15" x14ac:dyDescent="0.35">
      <c r="B18" s="193"/>
      <c r="C18" s="193"/>
      <c r="D18" s="193"/>
      <c r="E18" s="193"/>
      <c r="F18" s="226"/>
      <c r="G18" s="226"/>
      <c r="H18" s="226"/>
      <c r="I18" s="226"/>
      <c r="J18" s="190" t="s">
        <v>789</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t="s">
        <v>818</v>
      </c>
      <c r="AJ18" s="191"/>
      <c r="AK18" s="191"/>
      <c r="AL18" s="191"/>
      <c r="AM18" s="192"/>
    </row>
    <row r="19" spans="2:39" ht="15" x14ac:dyDescent="0.35">
      <c r="B19" s="193"/>
      <c r="C19" s="193"/>
      <c r="D19" s="193"/>
      <c r="E19" s="193"/>
      <c r="F19" s="226"/>
      <c r="G19" s="226"/>
      <c r="H19" s="226"/>
      <c r="I19" s="226"/>
      <c r="J19" s="190"/>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t="s">
        <v>790</v>
      </c>
      <c r="G20" s="226"/>
      <c r="H20" s="226"/>
      <c r="I20" s="226"/>
      <c r="J20" s="190" t="s">
        <v>792</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t="s">
        <v>791</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t="s">
        <v>793</v>
      </c>
      <c r="G23" s="226"/>
      <c r="H23" s="226"/>
      <c r="I23" s="226"/>
      <c r="J23" s="190" t="s">
        <v>795</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t="s">
        <v>794</v>
      </c>
      <c r="G24" s="226"/>
      <c r="H24" s="226"/>
      <c r="I24" s="226"/>
      <c r="J24" s="285" t="s">
        <v>796</v>
      </c>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7"/>
      <c r="AI24" s="190" t="s">
        <v>819</v>
      </c>
      <c r="AJ24" s="191"/>
      <c r="AK24" s="191"/>
      <c r="AL24" s="191"/>
      <c r="AM24" s="192"/>
    </row>
    <row r="25" spans="2:39" ht="15" x14ac:dyDescent="0.35">
      <c r="B25" s="193"/>
      <c r="C25" s="193"/>
      <c r="D25" s="193"/>
      <c r="E25" s="193"/>
      <c r="F25" s="226"/>
      <c r="G25" s="226"/>
      <c r="H25" s="226"/>
      <c r="I25" s="226"/>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t="s">
        <v>820</v>
      </c>
      <c r="AJ25" s="191"/>
      <c r="AK25" s="191"/>
      <c r="AL25" s="191"/>
      <c r="AM25" s="192"/>
    </row>
    <row r="26" spans="2:39" ht="15" x14ac:dyDescent="0.35">
      <c r="B26" s="193"/>
      <c r="C26" s="193"/>
      <c r="D26" s="193"/>
      <c r="E26" s="193"/>
      <c r="F26" s="226" t="s">
        <v>797</v>
      </c>
      <c r="G26" s="226"/>
      <c r="H26" s="226"/>
      <c r="I26" s="226"/>
      <c r="J26" s="190" t="s">
        <v>798</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t="s">
        <v>821</v>
      </c>
      <c r="AJ26" s="191"/>
      <c r="AK26" s="191"/>
      <c r="AL26" s="191"/>
      <c r="AM26" s="192"/>
    </row>
    <row r="27" spans="2:39" ht="15" x14ac:dyDescent="0.35">
      <c r="B27" s="193"/>
      <c r="C27" s="193"/>
      <c r="D27" s="193"/>
      <c r="E27" s="193"/>
      <c r="F27" s="226"/>
      <c r="G27" s="226"/>
      <c r="H27" s="226"/>
      <c r="I27" s="226"/>
      <c r="J27" s="190" t="s">
        <v>799</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t="s">
        <v>822</v>
      </c>
      <c r="AJ27" s="191"/>
      <c r="AK27" s="191"/>
      <c r="AL27" s="191"/>
      <c r="AM27" s="192"/>
    </row>
    <row r="28" spans="2:39" ht="15" x14ac:dyDescent="0.35">
      <c r="B28" s="193"/>
      <c r="C28" s="193"/>
      <c r="D28" s="193"/>
      <c r="E28" s="193"/>
      <c r="F28" s="226"/>
      <c r="G28" s="226"/>
      <c r="H28" s="226"/>
      <c r="I28" s="226"/>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t="s">
        <v>800</v>
      </c>
      <c r="G29" s="226"/>
      <c r="H29" s="226"/>
      <c r="I29" s="226"/>
      <c r="J29" s="190" t="s">
        <v>801</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t="s">
        <v>802</v>
      </c>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t="s">
        <v>804</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t="s">
        <v>825</v>
      </c>
      <c r="AJ31" s="191"/>
      <c r="AK31" s="191"/>
      <c r="AL31" s="191"/>
      <c r="AM31" s="192"/>
    </row>
    <row r="32" spans="2:39" ht="15" x14ac:dyDescent="0.35">
      <c r="B32" s="193"/>
      <c r="C32" s="193"/>
      <c r="D32" s="193"/>
      <c r="E32" s="193"/>
      <c r="F32" s="226"/>
      <c r="G32" s="226"/>
      <c r="H32" s="226"/>
      <c r="I32" s="226"/>
      <c r="J32" s="190" t="s">
        <v>803</v>
      </c>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t="s">
        <v>824</v>
      </c>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t="s">
        <v>805</v>
      </c>
      <c r="G34" s="226"/>
      <c r="H34" s="226"/>
      <c r="I34" s="226"/>
      <c r="J34" s="190" t="s">
        <v>806</v>
      </c>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t="s">
        <v>827</v>
      </c>
      <c r="AJ34" s="191"/>
      <c r="AK34" s="191"/>
      <c r="AL34" s="191"/>
      <c r="AM34" s="192"/>
    </row>
    <row r="35" spans="2:39" ht="15" x14ac:dyDescent="0.35">
      <c r="B35" s="193"/>
      <c r="C35" s="193"/>
      <c r="D35" s="193"/>
      <c r="E35" s="193"/>
      <c r="F35" s="226"/>
      <c r="G35" s="226"/>
      <c r="H35" s="226"/>
      <c r="I35" s="226"/>
      <c r="J35" s="190" t="s">
        <v>807</v>
      </c>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t="s">
        <v>828</v>
      </c>
      <c r="AJ35" s="191"/>
      <c r="AK35" s="191"/>
      <c r="AL35" s="191"/>
      <c r="AM35" s="192"/>
    </row>
    <row r="36" spans="2:39" ht="15" x14ac:dyDescent="0.35">
      <c r="B36" s="193"/>
      <c r="C36" s="193"/>
      <c r="D36" s="193"/>
      <c r="E36" s="193"/>
      <c r="F36" s="226"/>
      <c r="G36" s="226"/>
      <c r="H36" s="226"/>
      <c r="I36" s="226"/>
      <c r="J36" s="190" t="s">
        <v>808</v>
      </c>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t="s">
        <v>829</v>
      </c>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37">
    <mergeCell ref="B38:E38"/>
    <mergeCell ref="F38:I38"/>
    <mergeCell ref="J38:AH38"/>
    <mergeCell ref="AI38:AM38"/>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AI12:AM12"/>
    <mergeCell ref="B13:E13"/>
    <mergeCell ref="F13:I13"/>
    <mergeCell ref="AI13:AM13"/>
    <mergeCell ref="B10:E10"/>
    <mergeCell ref="F10:I10"/>
    <mergeCell ref="AI10:AM10"/>
    <mergeCell ref="B11:E11"/>
    <mergeCell ref="F11:I11"/>
    <mergeCell ref="AI11:AM11"/>
    <mergeCell ref="B8:E8"/>
    <mergeCell ref="F8:I8"/>
    <mergeCell ref="AI8:AM8"/>
    <mergeCell ref="B9:E9"/>
    <mergeCell ref="F9:I9"/>
    <mergeCell ref="AI9:AM9"/>
    <mergeCell ref="B7:E7"/>
    <mergeCell ref="F7:I7"/>
    <mergeCell ref="AI7:AM7"/>
    <mergeCell ref="B4:E4"/>
    <mergeCell ref="F4:I4"/>
    <mergeCell ref="AI4:AM4"/>
    <mergeCell ref="B5:E5"/>
    <mergeCell ref="F5:I5"/>
    <mergeCell ref="AI5:AM5"/>
    <mergeCell ref="B2:E2"/>
    <mergeCell ref="F2:I2"/>
    <mergeCell ref="J2:AH2"/>
    <mergeCell ref="AI2:AM2"/>
    <mergeCell ref="B3:E3"/>
    <mergeCell ref="F3:I3"/>
    <mergeCell ref="AI3:AM3"/>
    <mergeCell ref="B6:E6"/>
    <mergeCell ref="F6:I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47"/>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830</v>
      </c>
      <c r="C3" s="182"/>
      <c r="D3" s="182"/>
      <c r="E3" s="183"/>
      <c r="F3" s="218" t="s">
        <v>831</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288"/>
      <c r="AJ3" s="289"/>
      <c r="AK3" s="289"/>
      <c r="AL3" s="289"/>
      <c r="AM3" s="290"/>
    </row>
    <row r="4" spans="2:39" ht="13.5" customHeight="1" x14ac:dyDescent="0.15">
      <c r="B4" s="193"/>
      <c r="C4" s="193"/>
      <c r="D4" s="193"/>
      <c r="E4" s="193"/>
      <c r="F4" s="221" t="s">
        <v>832</v>
      </c>
      <c r="G4" s="222"/>
      <c r="H4" s="222"/>
      <c r="I4" s="223"/>
      <c r="J4" s="228" t="s">
        <v>849</v>
      </c>
      <c r="K4" s="229"/>
      <c r="L4" s="229"/>
      <c r="M4" s="229"/>
      <c r="N4" s="229"/>
      <c r="O4" s="229"/>
      <c r="P4" s="229"/>
      <c r="Q4" s="229"/>
      <c r="R4" s="229"/>
      <c r="S4" s="229"/>
      <c r="T4" s="229"/>
      <c r="U4" s="229"/>
      <c r="V4" s="229"/>
      <c r="W4" s="229"/>
      <c r="X4" s="229"/>
      <c r="Y4" s="229"/>
      <c r="Z4" s="229"/>
      <c r="AA4" s="229"/>
      <c r="AB4" s="229"/>
      <c r="AC4" s="229"/>
      <c r="AD4" s="229"/>
      <c r="AE4" s="229"/>
      <c r="AF4" s="229"/>
      <c r="AG4" s="229"/>
      <c r="AH4" s="230"/>
      <c r="AI4" s="228" t="s">
        <v>833</v>
      </c>
      <c r="AJ4" s="229"/>
      <c r="AK4" s="229"/>
      <c r="AL4" s="229"/>
      <c r="AM4" s="230"/>
    </row>
    <row r="5" spans="2:39" ht="15" x14ac:dyDescent="0.15">
      <c r="B5" s="193"/>
      <c r="C5" s="193"/>
      <c r="D5" s="193"/>
      <c r="E5" s="193"/>
      <c r="F5" s="226"/>
      <c r="G5" s="226"/>
      <c r="H5" s="226"/>
      <c r="I5" s="226"/>
      <c r="J5" s="228"/>
      <c r="K5" s="229"/>
      <c r="L5" s="229"/>
      <c r="M5" s="229"/>
      <c r="N5" s="229"/>
      <c r="O5" s="229"/>
      <c r="P5" s="229"/>
      <c r="Q5" s="229"/>
      <c r="R5" s="229"/>
      <c r="S5" s="229"/>
      <c r="T5" s="229"/>
      <c r="U5" s="229"/>
      <c r="V5" s="229"/>
      <c r="W5" s="229"/>
      <c r="X5" s="229"/>
      <c r="Y5" s="229"/>
      <c r="Z5" s="229"/>
      <c r="AA5" s="229"/>
      <c r="AB5" s="229"/>
      <c r="AC5" s="229"/>
      <c r="AD5" s="229"/>
      <c r="AE5" s="229"/>
      <c r="AF5" s="229"/>
      <c r="AG5" s="229"/>
      <c r="AH5" s="230"/>
      <c r="AI5" s="228"/>
      <c r="AJ5" s="229"/>
      <c r="AK5" s="229"/>
      <c r="AL5" s="229"/>
      <c r="AM5" s="230"/>
    </row>
    <row r="6" spans="2:39" ht="12" customHeight="1" x14ac:dyDescent="0.15">
      <c r="B6" s="208"/>
      <c r="C6" s="208"/>
      <c r="D6" s="208"/>
      <c r="E6" s="208"/>
      <c r="F6" s="226"/>
      <c r="G6" s="226"/>
      <c r="H6" s="226"/>
      <c r="I6" s="226"/>
      <c r="J6" s="228" t="s">
        <v>834</v>
      </c>
      <c r="K6" s="229"/>
      <c r="L6" s="229"/>
      <c r="M6" s="229"/>
      <c r="N6" s="229"/>
      <c r="O6" s="229"/>
      <c r="P6" s="229"/>
      <c r="Q6" s="229"/>
      <c r="R6" s="229"/>
      <c r="S6" s="229"/>
      <c r="T6" s="229"/>
      <c r="U6" s="229"/>
      <c r="V6" s="229"/>
      <c r="W6" s="229"/>
      <c r="X6" s="229"/>
      <c r="Y6" s="229"/>
      <c r="Z6" s="229"/>
      <c r="AA6" s="229"/>
      <c r="AB6" s="229"/>
      <c r="AC6" s="229"/>
      <c r="AD6" s="229"/>
      <c r="AE6" s="229"/>
      <c r="AF6" s="229"/>
      <c r="AG6" s="229"/>
      <c r="AH6" s="230"/>
      <c r="AI6" s="228"/>
      <c r="AJ6" s="229"/>
      <c r="AK6" s="229"/>
      <c r="AL6" s="229"/>
      <c r="AM6" s="230"/>
    </row>
    <row r="7" spans="2:39" ht="12" customHeight="1" x14ac:dyDescent="0.15">
      <c r="B7" s="193"/>
      <c r="C7" s="193"/>
      <c r="D7" s="193"/>
      <c r="E7" s="193"/>
      <c r="F7" s="226"/>
      <c r="G7" s="226"/>
      <c r="H7" s="226"/>
      <c r="I7" s="226"/>
      <c r="J7" s="228" t="s">
        <v>835</v>
      </c>
      <c r="K7" s="229"/>
      <c r="L7" s="229"/>
      <c r="M7" s="229"/>
      <c r="N7" s="229"/>
      <c r="O7" s="229"/>
      <c r="P7" s="229"/>
      <c r="Q7" s="229"/>
      <c r="R7" s="229"/>
      <c r="S7" s="229"/>
      <c r="T7" s="229"/>
      <c r="U7" s="229"/>
      <c r="V7" s="229"/>
      <c r="W7" s="229"/>
      <c r="X7" s="229"/>
      <c r="Y7" s="229"/>
      <c r="Z7" s="229"/>
      <c r="AA7" s="229"/>
      <c r="AB7" s="229"/>
      <c r="AC7" s="229"/>
      <c r="AD7" s="229"/>
      <c r="AE7" s="229"/>
      <c r="AF7" s="229"/>
      <c r="AG7" s="229"/>
      <c r="AH7" s="230"/>
      <c r="AI7" s="228" t="s">
        <v>836</v>
      </c>
      <c r="AJ7" s="229"/>
      <c r="AK7" s="229"/>
      <c r="AL7" s="229"/>
      <c r="AM7" s="230"/>
    </row>
    <row r="8" spans="2:39" ht="12" customHeight="1" x14ac:dyDescent="0.15">
      <c r="B8" s="193"/>
      <c r="C8" s="193"/>
      <c r="D8" s="193"/>
      <c r="E8" s="193"/>
      <c r="F8" s="226"/>
      <c r="G8" s="226"/>
      <c r="H8" s="226"/>
      <c r="I8" s="226"/>
      <c r="J8" s="228"/>
      <c r="K8" s="229"/>
      <c r="L8" s="229"/>
      <c r="M8" s="229"/>
      <c r="N8" s="229"/>
      <c r="O8" s="229"/>
      <c r="P8" s="229"/>
      <c r="Q8" s="229"/>
      <c r="R8" s="229"/>
      <c r="S8" s="229"/>
      <c r="T8" s="229"/>
      <c r="U8" s="229"/>
      <c r="V8" s="229"/>
      <c r="W8" s="229"/>
      <c r="X8" s="229"/>
      <c r="Y8" s="229"/>
      <c r="Z8" s="229"/>
      <c r="AA8" s="229"/>
      <c r="AB8" s="229"/>
      <c r="AC8" s="229"/>
      <c r="AD8" s="229"/>
      <c r="AE8" s="229"/>
      <c r="AF8" s="229"/>
      <c r="AG8" s="229"/>
      <c r="AH8" s="230"/>
      <c r="AI8" s="228"/>
      <c r="AJ8" s="229"/>
      <c r="AK8" s="229"/>
      <c r="AL8" s="229"/>
      <c r="AM8" s="230"/>
    </row>
    <row r="9" spans="2:39" ht="12" customHeight="1" x14ac:dyDescent="0.15">
      <c r="B9" s="193"/>
      <c r="C9" s="193"/>
      <c r="D9" s="193"/>
      <c r="E9" s="193"/>
      <c r="F9" s="226"/>
      <c r="G9" s="226"/>
      <c r="H9" s="226"/>
      <c r="I9" s="226"/>
      <c r="J9" s="294" t="s">
        <v>952</v>
      </c>
      <c r="K9" s="295"/>
      <c r="L9" s="295"/>
      <c r="M9" s="295"/>
      <c r="N9" s="295"/>
      <c r="O9" s="295"/>
      <c r="P9" s="295"/>
      <c r="Q9" s="295"/>
      <c r="R9" s="295"/>
      <c r="S9" s="295"/>
      <c r="T9" s="295"/>
      <c r="U9" s="295"/>
      <c r="V9" s="295"/>
      <c r="W9" s="295"/>
      <c r="X9" s="295"/>
      <c r="Y9" s="295"/>
      <c r="Z9" s="295"/>
      <c r="AA9" s="295"/>
      <c r="AB9" s="295"/>
      <c r="AC9" s="295"/>
      <c r="AD9" s="295"/>
      <c r="AE9" s="295"/>
      <c r="AF9" s="295"/>
      <c r="AG9" s="295"/>
      <c r="AH9" s="296"/>
      <c r="AI9" s="228" t="s">
        <v>861</v>
      </c>
      <c r="AJ9" s="229"/>
      <c r="AK9" s="229"/>
      <c r="AL9" s="229"/>
      <c r="AM9" s="230"/>
    </row>
    <row r="10" spans="2:39" ht="12" customHeight="1" x14ac:dyDescent="0.15">
      <c r="B10" s="193"/>
      <c r="C10" s="193"/>
      <c r="D10" s="193"/>
      <c r="E10" s="193"/>
      <c r="F10" s="226"/>
      <c r="G10" s="226"/>
      <c r="H10" s="226"/>
      <c r="I10" s="226"/>
      <c r="J10" s="291" t="s">
        <v>953</v>
      </c>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3"/>
      <c r="AI10" s="228" t="s">
        <v>862</v>
      </c>
      <c r="AJ10" s="229"/>
      <c r="AK10" s="229"/>
      <c r="AL10" s="229"/>
      <c r="AM10" s="230"/>
    </row>
    <row r="11" spans="2:39" ht="12" customHeight="1" x14ac:dyDescent="0.15">
      <c r="B11" s="193"/>
      <c r="C11" s="193"/>
      <c r="D11" s="193"/>
      <c r="E11" s="193"/>
      <c r="F11" s="226"/>
      <c r="G11" s="226"/>
      <c r="H11" s="226"/>
      <c r="I11" s="226"/>
      <c r="J11" s="294" t="s">
        <v>954</v>
      </c>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6"/>
      <c r="AI11" s="228" t="s">
        <v>863</v>
      </c>
      <c r="AJ11" s="229"/>
      <c r="AK11" s="229"/>
      <c r="AL11" s="229"/>
      <c r="AM11" s="230"/>
    </row>
    <row r="12" spans="2:39" ht="12" customHeight="1" x14ac:dyDescent="0.15">
      <c r="B12" s="193"/>
      <c r="C12" s="193"/>
      <c r="D12" s="193"/>
      <c r="E12" s="193"/>
      <c r="F12" s="226"/>
      <c r="G12" s="226"/>
      <c r="H12" s="226"/>
      <c r="I12" s="226"/>
      <c r="J12" s="291" t="s">
        <v>955</v>
      </c>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3"/>
      <c r="AI12" s="228"/>
      <c r="AJ12" s="229"/>
      <c r="AK12" s="229"/>
      <c r="AL12" s="229"/>
      <c r="AM12" s="230"/>
    </row>
    <row r="13" spans="2:39" ht="12" customHeight="1" x14ac:dyDescent="0.15">
      <c r="B13" s="193"/>
      <c r="C13" s="193"/>
      <c r="D13" s="193"/>
      <c r="E13" s="193"/>
      <c r="F13" s="226"/>
      <c r="G13" s="226"/>
      <c r="H13" s="226"/>
      <c r="I13" s="226"/>
      <c r="J13" s="228" t="s">
        <v>837</v>
      </c>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30"/>
      <c r="AI13" s="228"/>
      <c r="AJ13" s="229"/>
      <c r="AK13" s="229"/>
      <c r="AL13" s="229"/>
      <c r="AM13" s="230"/>
    </row>
    <row r="14" spans="2:39" ht="12" customHeight="1" x14ac:dyDescent="0.15">
      <c r="B14" s="193"/>
      <c r="C14" s="193"/>
      <c r="D14" s="193"/>
      <c r="E14" s="193"/>
      <c r="F14" s="226"/>
      <c r="G14" s="226"/>
      <c r="H14" s="226"/>
      <c r="I14" s="226"/>
      <c r="J14" s="291" t="s">
        <v>838</v>
      </c>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3"/>
      <c r="AI14" s="228"/>
      <c r="AJ14" s="229"/>
      <c r="AK14" s="229"/>
      <c r="AL14" s="229"/>
      <c r="AM14" s="230"/>
    </row>
    <row r="15" spans="2:39" ht="12" customHeight="1" x14ac:dyDescent="0.15">
      <c r="B15" s="193"/>
      <c r="C15" s="193"/>
      <c r="D15" s="193"/>
      <c r="E15" s="193"/>
      <c r="F15" s="226"/>
      <c r="G15" s="226"/>
      <c r="H15" s="226"/>
      <c r="I15" s="226"/>
      <c r="J15" s="228"/>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30"/>
      <c r="AI15" s="228"/>
      <c r="AJ15" s="229"/>
      <c r="AK15" s="229"/>
      <c r="AL15" s="229"/>
      <c r="AM15" s="230"/>
    </row>
    <row r="16" spans="2:39" ht="12" customHeight="1" x14ac:dyDescent="0.15">
      <c r="B16" s="193"/>
      <c r="C16" s="193"/>
      <c r="D16" s="193"/>
      <c r="E16" s="193"/>
      <c r="F16" s="221" t="s">
        <v>839</v>
      </c>
      <c r="G16" s="222"/>
      <c r="H16" s="222"/>
      <c r="I16" s="223"/>
      <c r="J16" s="294" t="s">
        <v>841</v>
      </c>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6"/>
      <c r="AI16" s="228"/>
      <c r="AJ16" s="229"/>
      <c r="AK16" s="229"/>
      <c r="AL16" s="229"/>
      <c r="AM16" s="230"/>
    </row>
    <row r="17" spans="2:39" ht="12" customHeight="1" x14ac:dyDescent="0.15">
      <c r="B17" s="193"/>
      <c r="C17" s="193"/>
      <c r="D17" s="193"/>
      <c r="E17" s="193"/>
      <c r="F17" s="226"/>
      <c r="G17" s="226"/>
      <c r="H17" s="226"/>
      <c r="I17" s="226"/>
      <c r="J17" s="291" t="s">
        <v>842</v>
      </c>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3"/>
      <c r="AI17" s="228"/>
      <c r="AJ17" s="229"/>
      <c r="AK17" s="229"/>
      <c r="AL17" s="229"/>
      <c r="AM17" s="230"/>
    </row>
    <row r="18" spans="2:39" ht="12" customHeight="1" x14ac:dyDescent="0.15">
      <c r="B18" s="193"/>
      <c r="C18" s="193"/>
      <c r="D18" s="193"/>
      <c r="E18" s="193"/>
      <c r="F18" s="226"/>
      <c r="G18" s="226"/>
      <c r="H18" s="226"/>
      <c r="I18" s="226"/>
      <c r="J18" s="228"/>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30"/>
      <c r="AI18" s="228"/>
      <c r="AJ18" s="229"/>
      <c r="AK18" s="229"/>
      <c r="AL18" s="229"/>
      <c r="AM18" s="230"/>
    </row>
    <row r="19" spans="2:39" ht="12" customHeight="1" x14ac:dyDescent="0.15">
      <c r="B19" s="193"/>
      <c r="C19" s="193"/>
      <c r="D19" s="193"/>
      <c r="E19" s="193"/>
      <c r="F19" s="226" t="s">
        <v>840</v>
      </c>
      <c r="G19" s="226"/>
      <c r="H19" s="226"/>
      <c r="I19" s="226"/>
      <c r="J19" s="228" t="s">
        <v>843</v>
      </c>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30"/>
      <c r="AI19" s="228" t="s">
        <v>864</v>
      </c>
      <c r="AJ19" s="229"/>
      <c r="AK19" s="229"/>
      <c r="AL19" s="229"/>
      <c r="AM19" s="230"/>
    </row>
    <row r="20" spans="2:39" ht="12" customHeight="1" x14ac:dyDescent="0.15">
      <c r="B20" s="193"/>
      <c r="C20" s="193"/>
      <c r="D20" s="193"/>
      <c r="E20" s="193"/>
      <c r="F20" s="226"/>
      <c r="G20" s="226"/>
      <c r="H20" s="226"/>
      <c r="I20" s="226"/>
      <c r="J20" s="228"/>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30"/>
      <c r="AI20" s="228"/>
      <c r="AJ20" s="229"/>
      <c r="AK20" s="229"/>
      <c r="AL20" s="229"/>
      <c r="AM20" s="230"/>
    </row>
    <row r="21" spans="2:39" ht="12" customHeight="1" x14ac:dyDescent="0.15">
      <c r="B21" s="193"/>
      <c r="C21" s="193"/>
      <c r="D21" s="193"/>
      <c r="E21" s="193"/>
      <c r="F21" s="226"/>
      <c r="G21" s="226"/>
      <c r="H21" s="226"/>
      <c r="I21" s="226"/>
      <c r="J21" s="228" t="s">
        <v>844</v>
      </c>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30"/>
      <c r="AI21" s="228" t="s">
        <v>865</v>
      </c>
      <c r="AJ21" s="229"/>
      <c r="AK21" s="229"/>
      <c r="AL21" s="229"/>
      <c r="AM21" s="230"/>
    </row>
    <row r="22" spans="2:39" ht="12" customHeight="1" x14ac:dyDescent="0.15">
      <c r="B22" s="193"/>
      <c r="C22" s="193"/>
      <c r="D22" s="193"/>
      <c r="E22" s="193"/>
      <c r="F22" s="226"/>
      <c r="G22" s="226"/>
      <c r="H22" s="226"/>
      <c r="I22" s="226"/>
      <c r="J22" s="228"/>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30"/>
      <c r="AI22" s="228"/>
      <c r="AJ22" s="229"/>
      <c r="AK22" s="229"/>
      <c r="AL22" s="229"/>
      <c r="AM22" s="230"/>
    </row>
    <row r="23" spans="2:39" ht="12" customHeight="1" x14ac:dyDescent="0.15">
      <c r="B23" s="193"/>
      <c r="C23" s="193"/>
      <c r="D23" s="193"/>
      <c r="E23" s="193"/>
      <c r="F23" s="226"/>
      <c r="G23" s="226"/>
      <c r="H23" s="226"/>
      <c r="I23" s="226"/>
      <c r="J23" s="294" t="s">
        <v>845</v>
      </c>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6"/>
      <c r="AI23" s="228" t="s">
        <v>866</v>
      </c>
      <c r="AJ23" s="229"/>
      <c r="AK23" s="229"/>
      <c r="AL23" s="229"/>
      <c r="AM23" s="230"/>
    </row>
    <row r="24" spans="2:39" ht="12" customHeight="1" x14ac:dyDescent="0.15">
      <c r="B24" s="193"/>
      <c r="C24" s="193"/>
      <c r="D24" s="193"/>
      <c r="E24" s="193"/>
      <c r="F24" s="226"/>
      <c r="G24" s="226"/>
      <c r="H24" s="226"/>
      <c r="I24" s="226"/>
      <c r="J24" s="291" t="s">
        <v>846</v>
      </c>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3"/>
      <c r="AI24" s="228"/>
      <c r="AJ24" s="229"/>
      <c r="AK24" s="229"/>
      <c r="AL24" s="229"/>
      <c r="AM24" s="230"/>
    </row>
    <row r="25" spans="2:39" ht="12" customHeight="1" x14ac:dyDescent="0.15">
      <c r="B25" s="193"/>
      <c r="C25" s="193"/>
      <c r="D25" s="193"/>
      <c r="E25" s="193"/>
      <c r="F25" s="226"/>
      <c r="G25" s="226"/>
      <c r="H25" s="226"/>
      <c r="I25" s="226"/>
      <c r="J25" s="294" t="s">
        <v>847</v>
      </c>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6"/>
      <c r="AI25" s="228"/>
      <c r="AJ25" s="229"/>
      <c r="AK25" s="229"/>
      <c r="AL25" s="229"/>
      <c r="AM25" s="230"/>
    </row>
    <row r="26" spans="2:39" ht="12" customHeight="1" x14ac:dyDescent="0.15">
      <c r="B26" s="193"/>
      <c r="C26" s="193"/>
      <c r="D26" s="193"/>
      <c r="E26" s="193"/>
      <c r="F26" s="226"/>
      <c r="G26" s="226"/>
      <c r="H26" s="226"/>
      <c r="I26" s="226"/>
      <c r="J26" s="291" t="s">
        <v>848</v>
      </c>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3"/>
      <c r="AI26" s="228"/>
      <c r="AJ26" s="229"/>
      <c r="AK26" s="229"/>
      <c r="AL26" s="229"/>
      <c r="AM26" s="230"/>
    </row>
    <row r="27" spans="2:39" ht="12" customHeight="1" x14ac:dyDescent="0.15">
      <c r="B27" s="193"/>
      <c r="C27" s="193"/>
      <c r="D27" s="193"/>
      <c r="E27" s="193"/>
      <c r="F27" s="226"/>
      <c r="G27" s="226"/>
      <c r="H27" s="226"/>
      <c r="I27" s="226"/>
      <c r="J27" s="228"/>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30"/>
      <c r="AI27" s="228"/>
      <c r="AJ27" s="229"/>
      <c r="AK27" s="229"/>
      <c r="AL27" s="229"/>
      <c r="AM27" s="230"/>
    </row>
    <row r="28" spans="2:39" ht="12" customHeight="1" x14ac:dyDescent="0.15">
      <c r="B28" s="193"/>
      <c r="C28" s="193"/>
      <c r="D28" s="193"/>
      <c r="E28" s="193"/>
      <c r="F28" s="226"/>
      <c r="G28" s="226"/>
      <c r="H28" s="226"/>
      <c r="I28" s="226"/>
      <c r="J28" s="228"/>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30"/>
      <c r="AI28" s="228"/>
      <c r="AJ28" s="229"/>
      <c r="AK28" s="229"/>
      <c r="AL28" s="229"/>
      <c r="AM28" s="230"/>
    </row>
    <row r="29" spans="2:39" ht="12" customHeight="1" x14ac:dyDescent="0.15">
      <c r="B29" s="193"/>
      <c r="C29" s="193"/>
      <c r="D29" s="193"/>
      <c r="E29" s="193"/>
      <c r="F29" s="226" t="s">
        <v>850</v>
      </c>
      <c r="G29" s="226"/>
      <c r="H29" s="226"/>
      <c r="I29" s="226"/>
      <c r="J29" s="294" t="s">
        <v>851</v>
      </c>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6"/>
      <c r="AI29" s="228" t="s">
        <v>864</v>
      </c>
      <c r="AJ29" s="229"/>
      <c r="AK29" s="229"/>
      <c r="AL29" s="229"/>
      <c r="AM29" s="230"/>
    </row>
    <row r="30" spans="2:39" ht="12" customHeight="1" x14ac:dyDescent="0.15">
      <c r="B30" s="193"/>
      <c r="C30" s="193"/>
      <c r="D30" s="193"/>
      <c r="E30" s="193"/>
      <c r="F30" s="226"/>
      <c r="G30" s="226"/>
      <c r="H30" s="226"/>
      <c r="I30" s="226"/>
      <c r="J30" s="228" t="s">
        <v>852</v>
      </c>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30"/>
      <c r="AI30" s="228" t="s">
        <v>867</v>
      </c>
      <c r="AJ30" s="229"/>
      <c r="AK30" s="229"/>
      <c r="AL30" s="229"/>
      <c r="AM30" s="230"/>
    </row>
    <row r="31" spans="2:39" ht="12" customHeight="1" x14ac:dyDescent="0.15">
      <c r="B31" s="193"/>
      <c r="C31" s="193"/>
      <c r="D31" s="193"/>
      <c r="E31" s="193"/>
      <c r="F31" s="226"/>
      <c r="G31" s="226"/>
      <c r="H31" s="226"/>
      <c r="I31" s="226"/>
      <c r="J31" s="291" t="s">
        <v>853</v>
      </c>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3"/>
      <c r="AI31" s="228" t="s">
        <v>868</v>
      </c>
      <c r="AJ31" s="229"/>
      <c r="AK31" s="229"/>
      <c r="AL31" s="229"/>
      <c r="AM31" s="230"/>
    </row>
    <row r="32" spans="2:39" ht="12" customHeight="1" x14ac:dyDescent="0.15">
      <c r="B32" s="193"/>
      <c r="C32" s="193"/>
      <c r="D32" s="193"/>
      <c r="E32" s="193"/>
      <c r="F32" s="226"/>
      <c r="G32" s="226"/>
      <c r="H32" s="226"/>
      <c r="I32" s="226"/>
      <c r="J32" s="228"/>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30"/>
      <c r="AI32" s="228"/>
      <c r="AJ32" s="229"/>
      <c r="AK32" s="229"/>
      <c r="AL32" s="229"/>
      <c r="AM32" s="230"/>
    </row>
    <row r="33" spans="2:39" ht="12" customHeight="1" x14ac:dyDescent="0.15">
      <c r="B33" s="193"/>
      <c r="C33" s="193"/>
      <c r="D33" s="193"/>
      <c r="E33" s="193"/>
      <c r="F33" s="226"/>
      <c r="G33" s="226"/>
      <c r="H33" s="226"/>
      <c r="I33" s="226"/>
      <c r="J33" s="294" t="s">
        <v>854</v>
      </c>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6"/>
      <c r="AI33" s="228" t="s">
        <v>869</v>
      </c>
      <c r="AJ33" s="229"/>
      <c r="AK33" s="229"/>
      <c r="AL33" s="229"/>
      <c r="AM33" s="230"/>
    </row>
    <row r="34" spans="2:39" ht="12" customHeight="1" x14ac:dyDescent="0.15">
      <c r="B34" s="193"/>
      <c r="C34" s="193"/>
      <c r="D34" s="193"/>
      <c r="E34" s="193"/>
      <c r="F34" s="226"/>
      <c r="G34" s="226"/>
      <c r="H34" s="226"/>
      <c r="I34" s="226"/>
      <c r="J34" s="291" t="s">
        <v>855</v>
      </c>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3"/>
      <c r="AI34" s="228" t="s">
        <v>870</v>
      </c>
      <c r="AJ34" s="229"/>
      <c r="AK34" s="229"/>
      <c r="AL34" s="229"/>
      <c r="AM34" s="230"/>
    </row>
    <row r="35" spans="2:39" ht="12" customHeight="1" x14ac:dyDescent="0.15">
      <c r="B35" s="193"/>
      <c r="C35" s="193"/>
      <c r="D35" s="193"/>
      <c r="E35" s="193"/>
      <c r="F35" s="226"/>
      <c r="G35" s="226"/>
      <c r="H35" s="226"/>
      <c r="I35" s="226"/>
      <c r="J35" s="228"/>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30"/>
      <c r="AI35" s="228"/>
      <c r="AJ35" s="229"/>
      <c r="AK35" s="229"/>
      <c r="AL35" s="229"/>
      <c r="AM35" s="230"/>
    </row>
    <row r="36" spans="2:39" ht="12" customHeight="1" x14ac:dyDescent="0.15">
      <c r="B36" s="193"/>
      <c r="C36" s="193"/>
      <c r="D36" s="193"/>
      <c r="E36" s="193"/>
      <c r="F36" s="226"/>
      <c r="G36" s="226"/>
      <c r="H36" s="226"/>
      <c r="I36" s="226"/>
      <c r="J36" s="294" t="s">
        <v>856</v>
      </c>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6"/>
      <c r="AI36" s="228" t="s">
        <v>871</v>
      </c>
      <c r="AJ36" s="229"/>
      <c r="AK36" s="229"/>
      <c r="AL36" s="229"/>
      <c r="AM36" s="230"/>
    </row>
    <row r="37" spans="2:39" ht="12" customHeight="1" x14ac:dyDescent="0.15">
      <c r="B37" s="193"/>
      <c r="C37" s="193"/>
      <c r="D37" s="193"/>
      <c r="E37" s="193"/>
      <c r="F37" s="226"/>
      <c r="G37" s="226"/>
      <c r="H37" s="226"/>
      <c r="I37" s="226"/>
      <c r="J37" s="228" t="s">
        <v>857</v>
      </c>
      <c r="K37" s="229"/>
      <c r="L37" s="229"/>
      <c r="M37" s="229"/>
      <c r="N37" s="229"/>
      <c r="O37" s="229"/>
      <c r="P37" s="229"/>
      <c r="Q37" s="229"/>
      <c r="R37" s="229"/>
      <c r="S37" s="229"/>
      <c r="T37" s="229"/>
      <c r="U37" s="229"/>
      <c r="V37" s="229"/>
      <c r="W37" s="229"/>
      <c r="X37" s="229"/>
      <c r="Y37" s="229"/>
      <c r="Z37" s="229"/>
      <c r="AA37" s="229"/>
      <c r="AB37" s="229"/>
      <c r="AC37" s="229"/>
      <c r="AD37" s="229"/>
      <c r="AE37" s="229"/>
      <c r="AF37" s="229"/>
      <c r="AG37" s="229"/>
      <c r="AH37" s="230"/>
      <c r="AI37" s="228" t="s">
        <v>872</v>
      </c>
      <c r="AJ37" s="229"/>
      <c r="AK37" s="229"/>
      <c r="AL37" s="229"/>
      <c r="AM37" s="230"/>
    </row>
    <row r="38" spans="2:39" ht="12" customHeight="1" x14ac:dyDescent="0.15">
      <c r="B38" s="193"/>
      <c r="C38" s="193"/>
      <c r="D38" s="193"/>
      <c r="E38" s="193"/>
      <c r="F38" s="226"/>
      <c r="G38" s="226"/>
      <c r="H38" s="226"/>
      <c r="I38" s="226"/>
      <c r="J38" s="291" t="s">
        <v>858</v>
      </c>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3"/>
      <c r="AI38" s="228" t="s">
        <v>873</v>
      </c>
      <c r="AJ38" s="229"/>
      <c r="AK38" s="229"/>
      <c r="AL38" s="229"/>
      <c r="AM38" s="230"/>
    </row>
    <row r="39" spans="2:39" ht="12" customHeight="1" x14ac:dyDescent="0.15">
      <c r="B39" s="193"/>
      <c r="C39" s="193"/>
      <c r="D39" s="193"/>
      <c r="E39" s="193"/>
      <c r="F39" s="226"/>
      <c r="G39" s="226"/>
      <c r="H39" s="226"/>
      <c r="I39" s="226"/>
      <c r="J39" s="228"/>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c r="AH39" s="230"/>
      <c r="AI39" s="228"/>
      <c r="AJ39" s="229"/>
      <c r="AK39" s="229"/>
      <c r="AL39" s="229"/>
      <c r="AM39" s="230"/>
    </row>
    <row r="40" spans="2:39" ht="12" customHeight="1" x14ac:dyDescent="0.15">
      <c r="B40" s="193"/>
      <c r="C40" s="193"/>
      <c r="D40" s="193"/>
      <c r="E40" s="193"/>
      <c r="F40" s="226"/>
      <c r="G40" s="226"/>
      <c r="H40" s="226"/>
      <c r="I40" s="226"/>
      <c r="J40" s="294" t="s">
        <v>859</v>
      </c>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6"/>
      <c r="AI40" s="228"/>
      <c r="AJ40" s="229"/>
      <c r="AK40" s="229"/>
      <c r="AL40" s="229"/>
      <c r="AM40" s="230"/>
    </row>
    <row r="41" spans="2:39" ht="12" customHeight="1" x14ac:dyDescent="0.15">
      <c r="B41" s="193"/>
      <c r="C41" s="193"/>
      <c r="D41" s="193"/>
      <c r="E41" s="193"/>
      <c r="F41" s="226"/>
      <c r="G41" s="226"/>
      <c r="H41" s="226"/>
      <c r="I41" s="226"/>
      <c r="J41" s="291" t="s">
        <v>860</v>
      </c>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3"/>
      <c r="AI41" s="228"/>
      <c r="AJ41" s="229"/>
      <c r="AK41" s="229"/>
      <c r="AL41" s="229"/>
      <c r="AM41" s="230"/>
    </row>
    <row r="42" spans="2:39" ht="12" customHeight="1" x14ac:dyDescent="0.15">
      <c r="B42" s="193"/>
      <c r="C42" s="193"/>
      <c r="D42" s="193"/>
      <c r="E42" s="193"/>
      <c r="F42" s="226"/>
      <c r="G42" s="226"/>
      <c r="H42" s="226"/>
      <c r="I42" s="226"/>
      <c r="J42" s="228"/>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30"/>
      <c r="AI42" s="228"/>
      <c r="AJ42" s="229"/>
      <c r="AK42" s="229"/>
      <c r="AL42" s="229"/>
      <c r="AM42" s="230"/>
    </row>
    <row r="43" spans="2:39" ht="12" customHeight="1" x14ac:dyDescent="0.15">
      <c r="B43" s="193"/>
      <c r="C43" s="193"/>
      <c r="D43" s="193"/>
      <c r="E43" s="193"/>
      <c r="F43" s="226"/>
      <c r="G43" s="226"/>
      <c r="H43" s="226"/>
      <c r="I43" s="226"/>
      <c r="J43" s="228"/>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30"/>
      <c r="AI43" s="228"/>
      <c r="AJ43" s="229"/>
      <c r="AK43" s="229"/>
      <c r="AL43" s="229"/>
      <c r="AM43" s="230"/>
    </row>
    <row r="44" spans="2:39" ht="12" customHeight="1" x14ac:dyDescent="0.15">
      <c r="B44" s="193"/>
      <c r="C44" s="193"/>
      <c r="D44" s="193"/>
      <c r="E44" s="193"/>
      <c r="F44" s="226"/>
      <c r="G44" s="226"/>
      <c r="H44" s="226"/>
      <c r="I44" s="226"/>
      <c r="J44" s="228"/>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30"/>
      <c r="AI44" s="228"/>
      <c r="AJ44" s="229"/>
      <c r="AK44" s="229"/>
      <c r="AL44" s="229"/>
      <c r="AM44" s="230"/>
    </row>
    <row r="45" spans="2:39" ht="12" customHeight="1" x14ac:dyDescent="0.15">
      <c r="B45" s="193"/>
      <c r="C45" s="193"/>
      <c r="D45" s="193"/>
      <c r="E45" s="193"/>
      <c r="F45" s="226"/>
      <c r="G45" s="226"/>
      <c r="H45" s="226"/>
      <c r="I45" s="226"/>
      <c r="J45" s="228"/>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30"/>
      <c r="AI45" s="228"/>
      <c r="AJ45" s="229"/>
      <c r="AK45" s="229"/>
      <c r="AL45" s="229"/>
      <c r="AM45" s="230"/>
    </row>
    <row r="46" spans="2:39" ht="12" customHeight="1" x14ac:dyDescent="0.15">
      <c r="B46" s="193"/>
      <c r="C46" s="193"/>
      <c r="D46" s="193"/>
      <c r="E46" s="193"/>
      <c r="F46" s="226"/>
      <c r="G46" s="226"/>
      <c r="H46" s="226"/>
      <c r="I46" s="226"/>
      <c r="J46" s="228"/>
      <c r="K46" s="229"/>
      <c r="L46" s="229"/>
      <c r="M46" s="229"/>
      <c r="N46" s="229"/>
      <c r="O46" s="229"/>
      <c r="P46" s="229"/>
      <c r="Q46" s="229"/>
      <c r="R46" s="229"/>
      <c r="S46" s="229"/>
      <c r="T46" s="229"/>
      <c r="U46" s="229"/>
      <c r="V46" s="229"/>
      <c r="W46" s="229"/>
      <c r="X46" s="229"/>
      <c r="Y46" s="229"/>
      <c r="Z46" s="229"/>
      <c r="AA46" s="229"/>
      <c r="AB46" s="229"/>
      <c r="AC46" s="229"/>
      <c r="AD46" s="229"/>
      <c r="AE46" s="229"/>
      <c r="AF46" s="229"/>
      <c r="AG46" s="229"/>
      <c r="AH46" s="230"/>
      <c r="AI46" s="228"/>
      <c r="AJ46" s="229"/>
      <c r="AK46" s="229"/>
      <c r="AL46" s="229"/>
      <c r="AM46" s="230"/>
    </row>
    <row r="47" spans="2:39" ht="12" customHeight="1" x14ac:dyDescent="0.15">
      <c r="B47" s="213"/>
      <c r="C47" s="213"/>
      <c r="D47" s="213"/>
      <c r="E47" s="213"/>
      <c r="F47" s="227"/>
      <c r="G47" s="227"/>
      <c r="H47" s="227"/>
      <c r="I47" s="227"/>
      <c r="J47" s="231"/>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3"/>
      <c r="AI47" s="231"/>
      <c r="AJ47" s="232"/>
      <c r="AK47" s="232"/>
      <c r="AL47" s="232"/>
      <c r="AM47" s="233"/>
    </row>
  </sheetData>
  <mergeCells count="184">
    <mergeCell ref="B39:E39"/>
    <mergeCell ref="F39:I39"/>
    <mergeCell ref="J39:AH39"/>
    <mergeCell ref="AI39:AM39"/>
    <mergeCell ref="J37:AH37"/>
    <mergeCell ref="AI37:AM37"/>
    <mergeCell ref="B38:E38"/>
    <mergeCell ref="F38:I38"/>
    <mergeCell ref="J38:AH38"/>
    <mergeCell ref="AI38:AM38"/>
    <mergeCell ref="B37:E37"/>
    <mergeCell ref="F37:I37"/>
    <mergeCell ref="B33:E33"/>
    <mergeCell ref="F33:I33"/>
    <mergeCell ref="J33:AH33"/>
    <mergeCell ref="AI33:AM33"/>
    <mergeCell ref="B35:E35"/>
    <mergeCell ref="F35:I35"/>
    <mergeCell ref="J35:AH35"/>
    <mergeCell ref="AI35:AM35"/>
    <mergeCell ref="B31:E31"/>
    <mergeCell ref="F31:I31"/>
    <mergeCell ref="J31:AH31"/>
    <mergeCell ref="AI31:AM31"/>
    <mergeCell ref="B32:E32"/>
    <mergeCell ref="F32:I32"/>
    <mergeCell ref="J32:AH32"/>
    <mergeCell ref="AI32:AM32"/>
    <mergeCell ref="B34:E34"/>
    <mergeCell ref="F34:I34"/>
    <mergeCell ref="J34:AH34"/>
    <mergeCell ref="AI34:AM34"/>
    <mergeCell ref="J29:AH29"/>
    <mergeCell ref="AI29:AM29"/>
    <mergeCell ref="B30:E30"/>
    <mergeCell ref="F30:I30"/>
    <mergeCell ref="J30:AH30"/>
    <mergeCell ref="AI30:AM30"/>
    <mergeCell ref="B47:E47"/>
    <mergeCell ref="F47:I47"/>
    <mergeCell ref="J47:AH47"/>
    <mergeCell ref="AI47:AM47"/>
    <mergeCell ref="B46:E46"/>
    <mergeCell ref="F46:I46"/>
    <mergeCell ref="J46:AH46"/>
    <mergeCell ref="AI46:AM46"/>
    <mergeCell ref="J42:AH42"/>
    <mergeCell ref="AI42:AM42"/>
    <mergeCell ref="B36:E36"/>
    <mergeCell ref="F36:I36"/>
    <mergeCell ref="J36:AH36"/>
    <mergeCell ref="AI36:AM36"/>
    <mergeCell ref="B40:E40"/>
    <mergeCell ref="F40:I40"/>
    <mergeCell ref="J40:AH40"/>
    <mergeCell ref="AI40:AM40"/>
    <mergeCell ref="B28:E28"/>
    <mergeCell ref="F28:I28"/>
    <mergeCell ref="J28:AH28"/>
    <mergeCell ref="AI28:AM28"/>
    <mergeCell ref="B29:E29"/>
    <mergeCell ref="F29:I29"/>
    <mergeCell ref="B45:E45"/>
    <mergeCell ref="F45:I45"/>
    <mergeCell ref="J45:AH45"/>
    <mergeCell ref="AI45:AM45"/>
    <mergeCell ref="B43:E43"/>
    <mergeCell ref="F43:I43"/>
    <mergeCell ref="J43:AH43"/>
    <mergeCell ref="AI43:AM43"/>
    <mergeCell ref="B44:E44"/>
    <mergeCell ref="F44:I44"/>
    <mergeCell ref="J44:AH44"/>
    <mergeCell ref="AI44:AM44"/>
    <mergeCell ref="B41:E41"/>
    <mergeCell ref="F41:I41"/>
    <mergeCell ref="J41:AH41"/>
    <mergeCell ref="AI41:AM41"/>
    <mergeCell ref="B42:E42"/>
    <mergeCell ref="F42:I42"/>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 ref="B6:E6"/>
    <mergeCell ref="F6:I6"/>
    <mergeCell ref="J6:AH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874</v>
      </c>
      <c r="C3" s="182"/>
      <c r="D3" s="182"/>
      <c r="E3" s="183"/>
      <c r="F3" s="218" t="s">
        <v>875</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876</v>
      </c>
      <c r="G4" s="196"/>
      <c r="H4" s="196"/>
      <c r="I4" s="197"/>
      <c r="J4" s="190" t="s">
        <v>877</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878</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t="s">
        <v>880</v>
      </c>
      <c r="G7" s="226"/>
      <c r="H7" s="226"/>
      <c r="I7" s="226"/>
      <c r="J7" s="190" t="s">
        <v>879</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t="s">
        <v>881</v>
      </c>
      <c r="G9" s="226"/>
      <c r="H9" s="226"/>
      <c r="I9" s="226"/>
      <c r="J9" s="190" t="s">
        <v>882</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t="s">
        <v>883</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t="s">
        <v>884</v>
      </c>
      <c r="G12" s="226"/>
      <c r="H12" s="226"/>
      <c r="I12" s="226"/>
      <c r="J12" s="190"/>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t="s">
        <v>885</v>
      </c>
      <c r="G13" s="226"/>
      <c r="H13" s="226"/>
      <c r="I13" s="226"/>
      <c r="J13" s="190"/>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c r="G16" s="196"/>
      <c r="H16" s="196"/>
      <c r="I16" s="197"/>
      <c r="J16" s="190"/>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c r="G17" s="226"/>
      <c r="H17" s="226"/>
      <c r="I17" s="226"/>
      <c r="J17" s="190"/>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c r="G19" s="226"/>
      <c r="H19" s="226"/>
      <c r="I19" s="226"/>
      <c r="J19" s="190"/>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t="s">
        <v>886</v>
      </c>
      <c r="G23" s="226"/>
      <c r="H23" s="226"/>
      <c r="I23" s="226"/>
      <c r="J23" s="190" t="s">
        <v>887</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t="s">
        <v>888</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t="s">
        <v>890</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t="s">
        <v>889</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c r="G27" s="226"/>
      <c r="H27" s="226"/>
      <c r="I27" s="226"/>
      <c r="J27" s="190" t="s">
        <v>891</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t="s">
        <v>892</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t="s">
        <v>823</v>
      </c>
      <c r="AJ29" s="191"/>
      <c r="AK29" s="191"/>
      <c r="AL29" s="191"/>
      <c r="AM29" s="192"/>
    </row>
    <row r="30" spans="2:39" ht="15" x14ac:dyDescent="0.35">
      <c r="B30" s="193"/>
      <c r="C30" s="193"/>
      <c r="D30" s="193"/>
      <c r="E30" s="193"/>
      <c r="F30" s="226"/>
      <c r="G30" s="226"/>
      <c r="H30" s="226"/>
      <c r="I30" s="226"/>
      <c r="J30" s="190" t="s">
        <v>893</v>
      </c>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t="s">
        <v>898</v>
      </c>
      <c r="AJ30" s="191"/>
      <c r="AK30" s="191"/>
      <c r="AL30" s="191"/>
      <c r="AM30" s="192"/>
    </row>
    <row r="31" spans="2:39" ht="15" x14ac:dyDescent="0.35">
      <c r="B31" s="193"/>
      <c r="C31" s="193"/>
      <c r="D31" s="193"/>
      <c r="E31" s="193"/>
      <c r="F31" s="226"/>
      <c r="G31" s="226"/>
      <c r="H31" s="226"/>
      <c r="I31" s="226"/>
      <c r="J31" s="190" t="s">
        <v>894</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t="s">
        <v>899</v>
      </c>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t="s">
        <v>895</v>
      </c>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t="s">
        <v>896</v>
      </c>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t="s">
        <v>898</v>
      </c>
      <c r="AJ34" s="191"/>
      <c r="AK34" s="191"/>
      <c r="AL34" s="191"/>
      <c r="AM34" s="192"/>
    </row>
    <row r="35" spans="2:39" ht="15" x14ac:dyDescent="0.35">
      <c r="B35" s="193"/>
      <c r="C35" s="193"/>
      <c r="D35" s="193"/>
      <c r="E35" s="193"/>
      <c r="F35" s="226"/>
      <c r="G35" s="226"/>
      <c r="H35" s="226"/>
      <c r="I35" s="226"/>
      <c r="J35" s="190" t="s">
        <v>897</v>
      </c>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t="s">
        <v>900</v>
      </c>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38:E38"/>
    <mergeCell ref="F38:I38"/>
    <mergeCell ref="J38:AH38"/>
    <mergeCell ref="AI38:AM38"/>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 ref="B6:E6"/>
    <mergeCell ref="F6:I6"/>
    <mergeCell ref="J6:AH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956</v>
      </c>
      <c r="C3" s="182"/>
      <c r="D3" s="182"/>
      <c r="E3" s="183"/>
      <c r="F3" s="218" t="s">
        <v>957</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903</v>
      </c>
      <c r="G4" s="196"/>
      <c r="H4" s="196"/>
      <c r="I4" s="197"/>
      <c r="J4" s="190" t="s">
        <v>910</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904</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t="s">
        <v>905</v>
      </c>
      <c r="G7" s="226"/>
      <c r="H7" s="226"/>
      <c r="I7" s="226"/>
      <c r="J7" s="190" t="s">
        <v>906</v>
      </c>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t="s">
        <v>907</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t="s">
        <v>908</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t="s">
        <v>909</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t="s">
        <v>911</v>
      </c>
      <c r="G12" s="226"/>
      <c r="H12" s="226"/>
      <c r="I12" s="226"/>
      <c r="J12" s="190" t="s">
        <v>912</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c r="G13" s="226"/>
      <c r="H13" s="226"/>
      <c r="I13" s="226"/>
      <c r="J13" s="190" t="s">
        <v>913</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t="s">
        <v>914</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t="s">
        <v>915</v>
      </c>
      <c r="G16" s="196"/>
      <c r="H16" s="196"/>
      <c r="I16" s="197"/>
      <c r="J16" s="211" t="s">
        <v>926</v>
      </c>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25"/>
      <c r="AI16" s="190"/>
      <c r="AJ16" s="191"/>
      <c r="AK16" s="191"/>
      <c r="AL16" s="191"/>
      <c r="AM16" s="192"/>
    </row>
    <row r="17" spans="2:39" ht="15" x14ac:dyDescent="0.35">
      <c r="B17" s="193"/>
      <c r="C17" s="193"/>
      <c r="D17" s="193"/>
      <c r="E17" s="193"/>
      <c r="F17" s="226"/>
      <c r="G17" s="226"/>
      <c r="H17" s="226"/>
      <c r="I17" s="226"/>
      <c r="J17" s="209" t="s">
        <v>925</v>
      </c>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24"/>
      <c r="AI17" s="190"/>
      <c r="AJ17" s="191"/>
      <c r="AK17" s="191"/>
      <c r="AL17" s="191"/>
      <c r="AM17" s="192"/>
    </row>
    <row r="18" spans="2:39" ht="15" x14ac:dyDescent="0.35">
      <c r="B18" s="193"/>
      <c r="C18" s="193"/>
      <c r="D18" s="193"/>
      <c r="E18" s="193"/>
      <c r="F18" s="226"/>
      <c r="G18" s="226"/>
      <c r="H18" s="226"/>
      <c r="I18" s="226"/>
      <c r="J18" s="211" t="s">
        <v>924</v>
      </c>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25"/>
      <c r="AI18" s="190"/>
      <c r="AJ18" s="191"/>
      <c r="AK18" s="191"/>
      <c r="AL18" s="191"/>
      <c r="AM18" s="192"/>
    </row>
    <row r="19" spans="2:39" ht="15" x14ac:dyDescent="0.35">
      <c r="B19" s="193"/>
      <c r="C19" s="193"/>
      <c r="D19" s="193"/>
      <c r="E19" s="193"/>
      <c r="F19" s="226"/>
      <c r="G19" s="226"/>
      <c r="H19" s="226"/>
      <c r="I19" s="226"/>
      <c r="J19" s="209" t="s">
        <v>923</v>
      </c>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24"/>
      <c r="AI19" s="190"/>
      <c r="AJ19" s="191"/>
      <c r="AK19" s="191"/>
      <c r="AL19" s="191"/>
      <c r="AM19" s="192"/>
    </row>
    <row r="20" spans="2:39" ht="15" x14ac:dyDescent="0.35">
      <c r="B20" s="193"/>
      <c r="C20" s="193"/>
      <c r="D20" s="193"/>
      <c r="E20" s="193"/>
      <c r="F20" s="226"/>
      <c r="G20" s="226"/>
      <c r="H20" s="226"/>
      <c r="I20" s="226"/>
      <c r="J20" s="211" t="s">
        <v>921</v>
      </c>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25"/>
      <c r="AI20" s="190"/>
      <c r="AJ20" s="191"/>
      <c r="AK20" s="191"/>
      <c r="AL20" s="191"/>
      <c r="AM20" s="192"/>
    </row>
    <row r="21" spans="2:39" ht="15" x14ac:dyDescent="0.35">
      <c r="B21" s="193"/>
      <c r="C21" s="193"/>
      <c r="D21" s="193"/>
      <c r="E21" s="193"/>
      <c r="F21" s="226"/>
      <c r="G21" s="226"/>
      <c r="H21" s="226"/>
      <c r="I21" s="226"/>
      <c r="J21" s="209" t="s">
        <v>922</v>
      </c>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24"/>
      <c r="AI21" s="190"/>
      <c r="AJ21" s="191"/>
      <c r="AK21" s="191"/>
      <c r="AL21" s="191"/>
      <c r="AM21" s="192"/>
    </row>
    <row r="22" spans="2:39" ht="15" x14ac:dyDescent="0.35">
      <c r="B22" s="193"/>
      <c r="C22" s="193"/>
      <c r="D22" s="193"/>
      <c r="E22" s="193"/>
      <c r="F22" s="226"/>
      <c r="G22" s="226"/>
      <c r="H22" s="226"/>
      <c r="I22" s="226"/>
      <c r="J22" s="211" t="s">
        <v>916</v>
      </c>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25"/>
      <c r="AI22" s="190"/>
      <c r="AJ22" s="191"/>
      <c r="AK22" s="191"/>
      <c r="AL22" s="191"/>
      <c r="AM22" s="192"/>
    </row>
    <row r="23" spans="2:39" ht="15" x14ac:dyDescent="0.35">
      <c r="B23" s="193"/>
      <c r="C23" s="193"/>
      <c r="D23" s="193"/>
      <c r="E23" s="193"/>
      <c r="F23" s="226"/>
      <c r="G23" s="226"/>
      <c r="H23" s="226"/>
      <c r="I23" s="226"/>
      <c r="J23" s="209" t="s">
        <v>917</v>
      </c>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24"/>
      <c r="AI23" s="190"/>
      <c r="AJ23" s="191"/>
      <c r="AK23" s="191"/>
      <c r="AL23" s="191"/>
      <c r="AM23" s="192"/>
    </row>
    <row r="24" spans="2:39" ht="15" x14ac:dyDescent="0.35">
      <c r="B24" s="193"/>
      <c r="C24" s="193"/>
      <c r="D24" s="193"/>
      <c r="E24" s="193"/>
      <c r="F24" s="226"/>
      <c r="G24" s="226"/>
      <c r="H24" s="226"/>
      <c r="I24" s="226"/>
      <c r="J24" s="190" t="s">
        <v>918</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297" t="s">
        <v>919</v>
      </c>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9"/>
      <c r="AI25" s="190"/>
      <c r="AJ25" s="191"/>
      <c r="AK25" s="191"/>
      <c r="AL25" s="191"/>
      <c r="AM25" s="192"/>
    </row>
    <row r="26" spans="2:39" ht="15" x14ac:dyDescent="0.35">
      <c r="B26" s="193"/>
      <c r="C26" s="193"/>
      <c r="D26" s="193"/>
      <c r="E26" s="193"/>
      <c r="F26" s="226"/>
      <c r="G26" s="226"/>
      <c r="H26" s="226"/>
      <c r="I26" s="226"/>
      <c r="J26" s="297" t="s">
        <v>920</v>
      </c>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9"/>
      <c r="AI26" s="190"/>
      <c r="AJ26" s="191"/>
      <c r="AK26" s="191"/>
      <c r="AL26" s="191"/>
      <c r="AM26" s="192"/>
    </row>
    <row r="27" spans="2:39" ht="15" x14ac:dyDescent="0.35">
      <c r="B27" s="193"/>
      <c r="C27" s="193"/>
      <c r="D27" s="193"/>
      <c r="E27" s="193"/>
      <c r="F27" s="226"/>
      <c r="G27" s="226"/>
      <c r="H27" s="226"/>
      <c r="I27" s="226"/>
      <c r="J27" s="190"/>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t="s">
        <v>927</v>
      </c>
      <c r="G28" s="226"/>
      <c r="H28" s="226"/>
      <c r="I28" s="226"/>
      <c r="J28" s="190" t="s">
        <v>928</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t="s">
        <v>935</v>
      </c>
      <c r="G30" s="226"/>
      <c r="H30" s="226"/>
      <c r="I30" s="226"/>
      <c r="J30" s="190" t="s">
        <v>929</v>
      </c>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t="s">
        <v>938</v>
      </c>
      <c r="G31" s="226"/>
      <c r="H31" s="226"/>
      <c r="I31" s="226"/>
      <c r="J31" s="190" t="s">
        <v>930</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t="s">
        <v>931</v>
      </c>
      <c r="G33" s="226"/>
      <c r="H33" s="226"/>
      <c r="I33" s="226"/>
      <c r="J33" s="190" t="s">
        <v>932</v>
      </c>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t="s">
        <v>933</v>
      </c>
      <c r="G35" s="226"/>
      <c r="H35" s="226"/>
      <c r="I35" s="226"/>
      <c r="J35" s="190" t="s">
        <v>936</v>
      </c>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t="s">
        <v>939</v>
      </c>
      <c r="G36" s="226"/>
      <c r="H36" s="226"/>
      <c r="I36" s="226"/>
      <c r="J36" s="190" t="s">
        <v>934</v>
      </c>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t="s">
        <v>937</v>
      </c>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38:E38"/>
    <mergeCell ref="F38:I38"/>
    <mergeCell ref="J38:AH38"/>
    <mergeCell ref="AI38:AM38"/>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 ref="B6:E6"/>
    <mergeCell ref="F6:I6"/>
    <mergeCell ref="J6:AH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950</v>
      </c>
      <c r="C3" s="182"/>
      <c r="D3" s="182"/>
      <c r="E3" s="183"/>
      <c r="F3" s="218" t="s">
        <v>951</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c r="G4" s="196"/>
      <c r="H4" s="196"/>
      <c r="I4" s="197"/>
      <c r="J4" s="190"/>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c r="G13" s="226"/>
      <c r="H13" s="226"/>
      <c r="I13" s="226"/>
      <c r="J13" s="190"/>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c r="G16" s="196"/>
      <c r="H16" s="196"/>
      <c r="I16" s="197"/>
      <c r="J16" s="190"/>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c r="G17" s="226"/>
      <c r="H17" s="226"/>
      <c r="I17" s="226"/>
      <c r="J17" s="190"/>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c r="G19" s="226"/>
      <c r="H19" s="226"/>
      <c r="I19" s="226"/>
      <c r="J19" s="190"/>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c r="G23" s="226"/>
      <c r="H23" s="226"/>
      <c r="I23" s="226"/>
      <c r="J23" s="190"/>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c r="G27" s="226"/>
      <c r="H27" s="226"/>
      <c r="I27" s="226"/>
      <c r="J27" s="190"/>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226"/>
      <c r="G28" s="226"/>
      <c r="H28" s="226"/>
      <c r="I28" s="226"/>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38:E38"/>
    <mergeCell ref="F38:I38"/>
    <mergeCell ref="J38:AH38"/>
    <mergeCell ref="AI38:AM38"/>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 ref="B6:E6"/>
    <mergeCell ref="F6:I6"/>
    <mergeCell ref="J6:AH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948</v>
      </c>
      <c r="C3" s="182"/>
      <c r="D3" s="182"/>
      <c r="E3" s="183"/>
      <c r="F3" s="218" t="s">
        <v>949</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958</v>
      </c>
      <c r="G4" s="196"/>
      <c r="H4" s="196"/>
      <c r="I4" s="197"/>
      <c r="J4" s="294" t="s">
        <v>959</v>
      </c>
      <c r="K4" s="295"/>
      <c r="L4" s="295"/>
      <c r="M4" s="295"/>
      <c r="N4" s="295"/>
      <c r="O4" s="295"/>
      <c r="P4" s="295"/>
      <c r="Q4" s="295"/>
      <c r="R4" s="295"/>
      <c r="S4" s="295"/>
      <c r="T4" s="295"/>
      <c r="U4" s="295"/>
      <c r="V4" s="295"/>
      <c r="W4" s="295"/>
      <c r="X4" s="295"/>
      <c r="Y4" s="295"/>
      <c r="Z4" s="295"/>
      <c r="AA4" s="295"/>
      <c r="AB4" s="295"/>
      <c r="AC4" s="295"/>
      <c r="AD4" s="295"/>
      <c r="AE4" s="295"/>
      <c r="AF4" s="295"/>
      <c r="AG4" s="295"/>
      <c r="AH4" s="296"/>
      <c r="AI4" s="190" t="s">
        <v>974</v>
      </c>
      <c r="AJ4" s="191"/>
      <c r="AK4" s="191"/>
      <c r="AL4" s="191"/>
      <c r="AM4" s="192"/>
    </row>
    <row r="5" spans="2:39" ht="15" x14ac:dyDescent="0.35">
      <c r="B5" s="193"/>
      <c r="C5" s="193"/>
      <c r="D5" s="193"/>
      <c r="E5" s="193"/>
      <c r="F5" s="226"/>
      <c r="G5" s="226"/>
      <c r="H5" s="226"/>
      <c r="I5" s="226"/>
      <c r="J5" s="291" t="s">
        <v>960</v>
      </c>
      <c r="K5" s="292"/>
      <c r="L5" s="292"/>
      <c r="M5" s="292"/>
      <c r="N5" s="292"/>
      <c r="O5" s="292"/>
      <c r="P5" s="292"/>
      <c r="Q5" s="292"/>
      <c r="R5" s="292"/>
      <c r="S5" s="292"/>
      <c r="T5" s="292"/>
      <c r="U5" s="292"/>
      <c r="V5" s="292"/>
      <c r="W5" s="292"/>
      <c r="X5" s="292"/>
      <c r="Y5" s="292"/>
      <c r="Z5" s="292"/>
      <c r="AA5" s="292"/>
      <c r="AB5" s="292"/>
      <c r="AC5" s="292"/>
      <c r="AD5" s="292"/>
      <c r="AE5" s="292"/>
      <c r="AF5" s="292"/>
      <c r="AG5" s="292"/>
      <c r="AH5" s="293"/>
      <c r="AI5" s="190" t="s">
        <v>975</v>
      </c>
      <c r="AJ5" s="191"/>
      <c r="AK5" s="191"/>
      <c r="AL5" s="191"/>
      <c r="AM5" s="192"/>
    </row>
    <row r="6" spans="2:39" ht="15" x14ac:dyDescent="0.35">
      <c r="B6" s="208"/>
      <c r="C6" s="208"/>
      <c r="D6" s="208"/>
      <c r="E6" s="208"/>
      <c r="F6" s="226" t="s">
        <v>961</v>
      </c>
      <c r="G6" s="226"/>
      <c r="H6" s="226"/>
      <c r="I6" s="226"/>
      <c r="J6" s="228" t="s">
        <v>962</v>
      </c>
      <c r="K6" s="229"/>
      <c r="L6" s="229"/>
      <c r="M6" s="229"/>
      <c r="N6" s="229"/>
      <c r="O6" s="229"/>
      <c r="P6" s="229"/>
      <c r="Q6" s="229"/>
      <c r="R6" s="229"/>
      <c r="S6" s="229"/>
      <c r="T6" s="229"/>
      <c r="U6" s="229"/>
      <c r="V6" s="229"/>
      <c r="W6" s="229"/>
      <c r="X6" s="229"/>
      <c r="Y6" s="229"/>
      <c r="Z6" s="229"/>
      <c r="AA6" s="229"/>
      <c r="AB6" s="229"/>
      <c r="AC6" s="229"/>
      <c r="AD6" s="229"/>
      <c r="AE6" s="229"/>
      <c r="AF6" s="229"/>
      <c r="AG6" s="229"/>
      <c r="AH6" s="230"/>
      <c r="AI6" s="190" t="s">
        <v>976</v>
      </c>
      <c r="AJ6" s="191"/>
      <c r="AK6" s="191"/>
      <c r="AL6" s="191"/>
      <c r="AM6" s="192"/>
    </row>
    <row r="7" spans="2:39" ht="15" x14ac:dyDescent="0.35">
      <c r="B7" s="193"/>
      <c r="C7" s="193"/>
      <c r="D7" s="193"/>
      <c r="E7" s="193"/>
      <c r="F7" s="226"/>
      <c r="G7" s="226"/>
      <c r="H7" s="226"/>
      <c r="I7" s="226"/>
      <c r="J7" s="228" t="s">
        <v>963</v>
      </c>
      <c r="K7" s="229"/>
      <c r="L7" s="229"/>
      <c r="M7" s="229"/>
      <c r="N7" s="229"/>
      <c r="O7" s="229"/>
      <c r="P7" s="229"/>
      <c r="Q7" s="229"/>
      <c r="R7" s="229"/>
      <c r="S7" s="229"/>
      <c r="T7" s="229"/>
      <c r="U7" s="229"/>
      <c r="V7" s="229"/>
      <c r="W7" s="229"/>
      <c r="X7" s="229"/>
      <c r="Y7" s="229"/>
      <c r="Z7" s="229"/>
      <c r="AA7" s="229"/>
      <c r="AB7" s="229"/>
      <c r="AC7" s="229"/>
      <c r="AD7" s="229"/>
      <c r="AE7" s="229"/>
      <c r="AF7" s="229"/>
      <c r="AG7" s="229"/>
      <c r="AH7" s="230"/>
      <c r="AI7" s="190"/>
      <c r="AJ7" s="191"/>
      <c r="AK7" s="191"/>
      <c r="AL7" s="191"/>
      <c r="AM7" s="192"/>
    </row>
    <row r="8" spans="2:39" ht="15" x14ac:dyDescent="0.35">
      <c r="B8" s="193"/>
      <c r="C8" s="193"/>
      <c r="D8" s="193"/>
      <c r="E8" s="193"/>
      <c r="F8" s="226" t="s">
        <v>964</v>
      </c>
      <c r="G8" s="226"/>
      <c r="H8" s="226"/>
      <c r="I8" s="226"/>
      <c r="J8" s="300" t="s">
        <v>965</v>
      </c>
      <c r="K8" s="301"/>
      <c r="L8" s="301"/>
      <c r="M8" s="301"/>
      <c r="N8" s="301"/>
      <c r="O8" s="301"/>
      <c r="P8" s="301"/>
      <c r="Q8" s="301"/>
      <c r="R8" s="301"/>
      <c r="S8" s="301"/>
      <c r="T8" s="301"/>
      <c r="U8" s="301"/>
      <c r="V8" s="301"/>
      <c r="W8" s="301"/>
      <c r="X8" s="301"/>
      <c r="Y8" s="301"/>
      <c r="Z8" s="301"/>
      <c r="AA8" s="301"/>
      <c r="AB8" s="301"/>
      <c r="AC8" s="301"/>
      <c r="AD8" s="301"/>
      <c r="AE8" s="301"/>
      <c r="AF8" s="301"/>
      <c r="AG8" s="301"/>
      <c r="AH8" s="302"/>
      <c r="AI8" s="190"/>
      <c r="AJ8" s="191"/>
      <c r="AK8" s="191"/>
      <c r="AL8" s="191"/>
      <c r="AM8" s="192"/>
    </row>
    <row r="9" spans="2:39" ht="15" x14ac:dyDescent="0.35">
      <c r="B9" s="193"/>
      <c r="C9" s="193"/>
      <c r="D9" s="193"/>
      <c r="E9" s="193"/>
      <c r="F9" s="226"/>
      <c r="G9" s="226"/>
      <c r="H9" s="226"/>
      <c r="I9" s="226"/>
      <c r="J9" s="228"/>
      <c r="K9" s="229"/>
      <c r="L9" s="229"/>
      <c r="M9" s="229"/>
      <c r="N9" s="229"/>
      <c r="O9" s="229"/>
      <c r="P9" s="229"/>
      <c r="Q9" s="229"/>
      <c r="R9" s="229"/>
      <c r="S9" s="229"/>
      <c r="T9" s="229"/>
      <c r="U9" s="229"/>
      <c r="V9" s="229"/>
      <c r="W9" s="229"/>
      <c r="X9" s="229"/>
      <c r="Y9" s="229"/>
      <c r="Z9" s="229"/>
      <c r="AA9" s="229"/>
      <c r="AB9" s="229"/>
      <c r="AC9" s="229"/>
      <c r="AD9" s="229"/>
      <c r="AE9" s="229"/>
      <c r="AF9" s="229"/>
      <c r="AG9" s="229"/>
      <c r="AH9" s="230"/>
      <c r="AI9" s="190"/>
      <c r="AJ9" s="191"/>
      <c r="AK9" s="191"/>
      <c r="AL9" s="191"/>
      <c r="AM9" s="192"/>
    </row>
    <row r="10" spans="2:39" ht="15" x14ac:dyDescent="0.35">
      <c r="B10" s="193"/>
      <c r="C10" s="193"/>
      <c r="D10" s="193"/>
      <c r="E10" s="193"/>
      <c r="F10" s="226" t="s">
        <v>966</v>
      </c>
      <c r="G10" s="226"/>
      <c r="H10" s="226"/>
      <c r="I10" s="226"/>
      <c r="J10" s="294" t="s">
        <v>967</v>
      </c>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6"/>
      <c r="AI10" s="190"/>
      <c r="AJ10" s="191"/>
      <c r="AK10" s="191"/>
      <c r="AL10" s="191"/>
      <c r="AM10" s="192"/>
    </row>
    <row r="11" spans="2:39" ht="15" x14ac:dyDescent="0.35">
      <c r="B11" s="193"/>
      <c r="C11" s="193"/>
      <c r="D11" s="193"/>
      <c r="E11" s="193"/>
      <c r="F11" s="226"/>
      <c r="G11" s="226"/>
      <c r="H11" s="226"/>
      <c r="I11" s="226"/>
      <c r="J11" s="291" t="s">
        <v>968</v>
      </c>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3"/>
      <c r="AI11" s="190"/>
      <c r="AJ11" s="191"/>
      <c r="AK11" s="191"/>
      <c r="AL11" s="191"/>
      <c r="AM11" s="192"/>
    </row>
    <row r="12" spans="2:39" ht="15" x14ac:dyDescent="0.35">
      <c r="B12" s="193"/>
      <c r="C12" s="193"/>
      <c r="D12" s="193"/>
      <c r="E12" s="193"/>
      <c r="F12" s="226"/>
      <c r="G12" s="226"/>
      <c r="H12" s="226"/>
      <c r="I12" s="226"/>
      <c r="J12" s="228"/>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30"/>
      <c r="AI12" s="190"/>
      <c r="AJ12" s="191"/>
      <c r="AK12" s="191"/>
      <c r="AL12" s="191"/>
      <c r="AM12" s="192"/>
    </row>
    <row r="13" spans="2:39" ht="15" x14ac:dyDescent="0.35">
      <c r="B13" s="193"/>
      <c r="C13" s="193"/>
      <c r="D13" s="193"/>
      <c r="E13" s="193"/>
      <c r="F13" s="226" t="s">
        <v>969</v>
      </c>
      <c r="G13" s="226"/>
      <c r="H13" s="226"/>
      <c r="I13" s="226"/>
      <c r="J13" s="228" t="s">
        <v>970</v>
      </c>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30"/>
      <c r="AI13" s="190" t="s">
        <v>977</v>
      </c>
      <c r="AJ13" s="191"/>
      <c r="AK13" s="191"/>
      <c r="AL13" s="191"/>
      <c r="AM13" s="192"/>
    </row>
    <row r="14" spans="2:39" ht="15" x14ac:dyDescent="0.35">
      <c r="B14" s="193"/>
      <c r="C14" s="193"/>
      <c r="D14" s="193"/>
      <c r="E14" s="193"/>
      <c r="F14" s="226"/>
      <c r="G14" s="226"/>
      <c r="H14" s="226"/>
      <c r="I14" s="226"/>
      <c r="J14" s="228"/>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30"/>
      <c r="AI14" s="190" t="s">
        <v>978</v>
      </c>
      <c r="AJ14" s="191"/>
      <c r="AK14" s="191"/>
      <c r="AL14" s="191"/>
      <c r="AM14" s="192"/>
    </row>
    <row r="15" spans="2:39" ht="15" x14ac:dyDescent="0.35">
      <c r="B15" s="193"/>
      <c r="C15" s="193"/>
      <c r="D15" s="193"/>
      <c r="E15" s="193"/>
      <c r="F15" s="226" t="s">
        <v>971</v>
      </c>
      <c r="G15" s="226"/>
      <c r="H15" s="226"/>
      <c r="I15" s="226"/>
      <c r="J15" s="228" t="s">
        <v>972</v>
      </c>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30"/>
      <c r="AI15" s="190" t="s">
        <v>979</v>
      </c>
      <c r="AJ15" s="191"/>
      <c r="AK15" s="191"/>
      <c r="AL15" s="191"/>
      <c r="AM15" s="192"/>
    </row>
    <row r="16" spans="2:39" ht="15" x14ac:dyDescent="0.35">
      <c r="B16" s="193"/>
      <c r="C16" s="193"/>
      <c r="D16" s="193"/>
      <c r="E16" s="193"/>
      <c r="F16" s="195"/>
      <c r="G16" s="196"/>
      <c r="H16" s="196"/>
      <c r="I16" s="197"/>
      <c r="J16" s="228" t="s">
        <v>973</v>
      </c>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30"/>
      <c r="AI16" s="190" t="s">
        <v>980</v>
      </c>
      <c r="AJ16" s="191"/>
      <c r="AK16" s="191"/>
      <c r="AL16" s="191"/>
      <c r="AM16" s="192"/>
    </row>
    <row r="17" spans="2:39" ht="15" x14ac:dyDescent="0.35">
      <c r="B17" s="193"/>
      <c r="C17" s="193"/>
      <c r="D17" s="193"/>
      <c r="E17" s="193"/>
      <c r="F17" s="226"/>
      <c r="G17" s="226"/>
      <c r="H17" s="226"/>
      <c r="I17" s="226"/>
      <c r="J17" s="228"/>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30"/>
      <c r="AI17" s="190" t="s">
        <v>981</v>
      </c>
      <c r="AJ17" s="191"/>
      <c r="AK17" s="191"/>
      <c r="AL17" s="191"/>
      <c r="AM17" s="192"/>
    </row>
    <row r="18" spans="2:39" ht="15" x14ac:dyDescent="0.35">
      <c r="B18" s="193"/>
      <c r="C18" s="193"/>
      <c r="D18" s="193"/>
      <c r="E18" s="193"/>
      <c r="F18" s="226" t="s">
        <v>984</v>
      </c>
      <c r="G18" s="226"/>
      <c r="H18" s="226"/>
      <c r="I18" s="226"/>
      <c r="J18" s="228" t="s">
        <v>985</v>
      </c>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30"/>
      <c r="AI18" s="190" t="s">
        <v>982</v>
      </c>
      <c r="AJ18" s="191"/>
      <c r="AK18" s="191"/>
      <c r="AL18" s="191"/>
      <c r="AM18" s="192"/>
    </row>
    <row r="19" spans="2:39" ht="15" x14ac:dyDescent="0.35">
      <c r="B19" s="193"/>
      <c r="C19" s="193"/>
      <c r="D19" s="193"/>
      <c r="E19" s="193"/>
      <c r="F19" s="226"/>
      <c r="G19" s="226"/>
      <c r="H19" s="226"/>
      <c r="I19" s="226"/>
      <c r="J19" s="228"/>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30"/>
      <c r="AI19" s="190" t="s">
        <v>983</v>
      </c>
      <c r="AJ19" s="191"/>
      <c r="AK19" s="191"/>
      <c r="AL19" s="191"/>
      <c r="AM19" s="192"/>
    </row>
    <row r="20" spans="2:39" ht="15" x14ac:dyDescent="0.35">
      <c r="B20" s="193"/>
      <c r="C20" s="193"/>
      <c r="D20" s="193"/>
      <c r="E20" s="193"/>
      <c r="F20" s="226" t="s">
        <v>986</v>
      </c>
      <c r="G20" s="226"/>
      <c r="H20" s="226"/>
      <c r="I20" s="226"/>
      <c r="J20" s="228" t="s">
        <v>987</v>
      </c>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30"/>
      <c r="AI20" s="190" t="s">
        <v>823</v>
      </c>
      <c r="AJ20" s="191"/>
      <c r="AK20" s="191"/>
      <c r="AL20" s="191"/>
      <c r="AM20" s="192"/>
    </row>
    <row r="21" spans="2:39" ht="15" x14ac:dyDescent="0.35">
      <c r="B21" s="193"/>
      <c r="C21" s="193"/>
      <c r="D21" s="193"/>
      <c r="E21" s="193"/>
      <c r="F21" s="226"/>
      <c r="G21" s="226"/>
      <c r="H21" s="226"/>
      <c r="I21" s="226"/>
      <c r="J21" s="228"/>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30"/>
      <c r="AI21" s="190" t="s">
        <v>1000</v>
      </c>
      <c r="AJ21" s="191"/>
      <c r="AK21" s="191"/>
      <c r="AL21" s="191"/>
      <c r="AM21" s="192"/>
    </row>
    <row r="22" spans="2:39" ht="15" x14ac:dyDescent="0.35">
      <c r="B22" s="193"/>
      <c r="C22" s="193"/>
      <c r="D22" s="193"/>
      <c r="E22" s="193"/>
      <c r="F22" s="226"/>
      <c r="G22" s="226"/>
      <c r="H22" s="226"/>
      <c r="I22" s="226"/>
      <c r="J22" s="228"/>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30"/>
      <c r="AI22" s="190" t="s">
        <v>1001</v>
      </c>
      <c r="AJ22" s="191"/>
      <c r="AK22" s="191"/>
      <c r="AL22" s="191"/>
      <c r="AM22" s="192"/>
    </row>
    <row r="23" spans="2:39" ht="15" x14ac:dyDescent="0.35">
      <c r="B23" s="193"/>
      <c r="C23" s="193"/>
      <c r="D23" s="193"/>
      <c r="E23" s="193"/>
      <c r="F23" s="226" t="s">
        <v>988</v>
      </c>
      <c r="G23" s="226"/>
      <c r="H23" s="226"/>
      <c r="I23" s="226"/>
      <c r="J23" s="228" t="s">
        <v>990</v>
      </c>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30"/>
      <c r="AI23" s="190" t="s">
        <v>1002</v>
      </c>
      <c r="AJ23" s="191"/>
      <c r="AK23" s="191"/>
      <c r="AL23" s="191"/>
      <c r="AM23" s="192"/>
    </row>
    <row r="24" spans="2:39" ht="15" x14ac:dyDescent="0.35">
      <c r="B24" s="193"/>
      <c r="C24" s="193"/>
      <c r="D24" s="193"/>
      <c r="E24" s="193"/>
      <c r="F24" s="226" t="s">
        <v>989</v>
      </c>
      <c r="G24" s="226"/>
      <c r="H24" s="226"/>
      <c r="I24" s="226"/>
      <c r="J24" s="228" t="s">
        <v>991</v>
      </c>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30"/>
      <c r="AI24" s="190"/>
      <c r="AJ24" s="191"/>
      <c r="AK24" s="191"/>
      <c r="AL24" s="191"/>
      <c r="AM24" s="192"/>
    </row>
    <row r="25" spans="2:39" ht="15" x14ac:dyDescent="0.35">
      <c r="B25" s="193"/>
      <c r="C25" s="193"/>
      <c r="D25" s="193"/>
      <c r="E25" s="193"/>
      <c r="F25" s="226"/>
      <c r="G25" s="226"/>
      <c r="H25" s="226"/>
      <c r="I25" s="226"/>
      <c r="J25" s="228"/>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30"/>
      <c r="AI25" s="190"/>
      <c r="AJ25" s="191"/>
      <c r="AK25" s="191"/>
      <c r="AL25" s="191"/>
      <c r="AM25" s="192"/>
    </row>
    <row r="26" spans="2:39" ht="15" x14ac:dyDescent="0.35">
      <c r="B26" s="193"/>
      <c r="C26" s="193"/>
      <c r="D26" s="193"/>
      <c r="E26" s="193"/>
      <c r="F26" s="226"/>
      <c r="G26" s="226"/>
      <c r="H26" s="226"/>
      <c r="I26" s="226"/>
      <c r="J26" s="228"/>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30"/>
      <c r="AI26" s="190"/>
      <c r="AJ26" s="191"/>
      <c r="AK26" s="191"/>
      <c r="AL26" s="191"/>
      <c r="AM26" s="192"/>
    </row>
    <row r="27" spans="2:39" ht="15" x14ac:dyDescent="0.35">
      <c r="B27" s="193"/>
      <c r="C27" s="193"/>
      <c r="D27" s="193"/>
      <c r="E27" s="193"/>
      <c r="F27" s="226" t="s">
        <v>992</v>
      </c>
      <c r="G27" s="226"/>
      <c r="H27" s="226"/>
      <c r="I27" s="226"/>
      <c r="J27" s="228" t="s">
        <v>994</v>
      </c>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30"/>
      <c r="AI27" s="190"/>
      <c r="AJ27" s="191"/>
      <c r="AK27" s="191"/>
      <c r="AL27" s="191"/>
      <c r="AM27" s="192"/>
    </row>
    <row r="28" spans="2:39" ht="15" x14ac:dyDescent="0.35">
      <c r="B28" s="193"/>
      <c r="C28" s="193"/>
      <c r="D28" s="193"/>
      <c r="E28" s="193"/>
      <c r="F28" s="226" t="s">
        <v>993</v>
      </c>
      <c r="G28" s="226"/>
      <c r="H28" s="226"/>
      <c r="I28" s="226"/>
      <c r="J28" s="228" t="s">
        <v>995</v>
      </c>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30"/>
      <c r="AI28" s="190"/>
      <c r="AJ28" s="191"/>
      <c r="AK28" s="191"/>
      <c r="AL28" s="191"/>
      <c r="AM28" s="192"/>
    </row>
    <row r="29" spans="2:39" ht="15" x14ac:dyDescent="0.35">
      <c r="B29" s="193"/>
      <c r="C29" s="193"/>
      <c r="D29" s="193"/>
      <c r="E29" s="193"/>
      <c r="F29" s="226"/>
      <c r="G29" s="226"/>
      <c r="H29" s="226"/>
      <c r="I29" s="226"/>
      <c r="J29" s="228" t="s">
        <v>996</v>
      </c>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30"/>
      <c r="AI29" s="190"/>
      <c r="AJ29" s="191"/>
      <c r="AK29" s="191"/>
      <c r="AL29" s="191"/>
      <c r="AM29" s="192"/>
    </row>
    <row r="30" spans="2:39" ht="11.25" customHeight="1" x14ac:dyDescent="0.35">
      <c r="B30" s="193"/>
      <c r="C30" s="193"/>
      <c r="D30" s="193"/>
      <c r="E30" s="193"/>
      <c r="F30" s="226"/>
      <c r="G30" s="226"/>
      <c r="H30" s="226"/>
      <c r="I30" s="226"/>
      <c r="J30" s="228" t="s">
        <v>997</v>
      </c>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30"/>
      <c r="AI30" s="190"/>
      <c r="AJ30" s="191"/>
      <c r="AK30" s="191"/>
      <c r="AL30" s="191"/>
      <c r="AM30" s="192"/>
    </row>
    <row r="31" spans="2:39" ht="15" x14ac:dyDescent="0.35">
      <c r="B31" s="193"/>
      <c r="C31" s="193"/>
      <c r="D31" s="193"/>
      <c r="E31" s="193"/>
      <c r="F31" s="226"/>
      <c r="G31" s="226"/>
      <c r="H31" s="226"/>
      <c r="I31" s="226"/>
      <c r="J31" s="228" t="s">
        <v>998</v>
      </c>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30"/>
      <c r="AI31" s="190"/>
      <c r="AJ31" s="191"/>
      <c r="AK31" s="191"/>
      <c r="AL31" s="191"/>
      <c r="AM31" s="192"/>
    </row>
    <row r="32" spans="2:39" ht="11.25" customHeight="1" x14ac:dyDescent="0.35">
      <c r="B32" s="193"/>
      <c r="C32" s="193"/>
      <c r="D32" s="193"/>
      <c r="E32" s="193"/>
      <c r="F32" s="226"/>
      <c r="G32" s="226"/>
      <c r="H32" s="226"/>
      <c r="I32" s="226"/>
      <c r="J32" s="228" t="s">
        <v>999</v>
      </c>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30"/>
      <c r="AI32" s="190"/>
      <c r="AJ32" s="191"/>
      <c r="AK32" s="191"/>
      <c r="AL32" s="191"/>
      <c r="AM32" s="192"/>
    </row>
    <row r="33" spans="2:39" ht="15" x14ac:dyDescent="0.35">
      <c r="B33" s="193"/>
      <c r="C33" s="193"/>
      <c r="D33" s="193"/>
      <c r="E33" s="193"/>
      <c r="F33" s="226"/>
      <c r="G33" s="226"/>
      <c r="H33" s="226"/>
      <c r="I33" s="226"/>
      <c r="J33" s="228"/>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30"/>
      <c r="AI33" s="190"/>
      <c r="AJ33" s="191"/>
      <c r="AK33" s="191"/>
      <c r="AL33" s="191"/>
      <c r="AM33" s="192"/>
    </row>
    <row r="34" spans="2:39" ht="15" x14ac:dyDescent="0.35">
      <c r="B34" s="193"/>
      <c r="C34" s="193"/>
      <c r="D34" s="193"/>
      <c r="E34" s="193"/>
      <c r="F34" s="226"/>
      <c r="G34" s="226"/>
      <c r="H34" s="226"/>
      <c r="I34" s="226"/>
      <c r="J34" s="228"/>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30"/>
      <c r="AI34" s="190"/>
      <c r="AJ34" s="191"/>
      <c r="AK34" s="191"/>
      <c r="AL34" s="191"/>
      <c r="AM34" s="192"/>
    </row>
    <row r="35" spans="2:39" ht="15" x14ac:dyDescent="0.35">
      <c r="B35" s="193"/>
      <c r="C35" s="193"/>
      <c r="D35" s="193"/>
      <c r="E35" s="193"/>
      <c r="F35" s="226"/>
      <c r="G35" s="226"/>
      <c r="H35" s="226"/>
      <c r="I35" s="226"/>
      <c r="J35" s="228"/>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30"/>
      <c r="AI35" s="190"/>
      <c r="AJ35" s="191"/>
      <c r="AK35" s="191"/>
      <c r="AL35" s="191"/>
      <c r="AM35" s="192"/>
    </row>
    <row r="36" spans="2:39" ht="15" x14ac:dyDescent="0.35">
      <c r="B36" s="193"/>
      <c r="C36" s="193"/>
      <c r="D36" s="193"/>
      <c r="E36" s="193"/>
      <c r="F36" s="226"/>
      <c r="G36" s="226"/>
      <c r="H36" s="226"/>
      <c r="I36" s="226"/>
      <c r="J36" s="228"/>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30"/>
      <c r="AI36" s="190"/>
      <c r="AJ36" s="191"/>
      <c r="AK36" s="191"/>
      <c r="AL36" s="191"/>
      <c r="AM36" s="192"/>
    </row>
    <row r="37" spans="2:39" ht="15" x14ac:dyDescent="0.35">
      <c r="B37" s="193"/>
      <c r="C37" s="193"/>
      <c r="D37" s="193"/>
      <c r="E37" s="193"/>
      <c r="F37" s="226"/>
      <c r="G37" s="226"/>
      <c r="H37" s="226"/>
      <c r="I37" s="226"/>
      <c r="J37" s="228"/>
      <c r="K37" s="229"/>
      <c r="L37" s="229"/>
      <c r="M37" s="229"/>
      <c r="N37" s="229"/>
      <c r="O37" s="229"/>
      <c r="P37" s="229"/>
      <c r="Q37" s="229"/>
      <c r="R37" s="229"/>
      <c r="S37" s="229"/>
      <c r="T37" s="229"/>
      <c r="U37" s="229"/>
      <c r="V37" s="229"/>
      <c r="W37" s="229"/>
      <c r="X37" s="229"/>
      <c r="Y37" s="229"/>
      <c r="Z37" s="229"/>
      <c r="AA37" s="229"/>
      <c r="AB37" s="229"/>
      <c r="AC37" s="229"/>
      <c r="AD37" s="229"/>
      <c r="AE37" s="229"/>
      <c r="AF37" s="229"/>
      <c r="AG37" s="229"/>
      <c r="AH37" s="230"/>
      <c r="AI37" s="190"/>
      <c r="AJ37" s="191"/>
      <c r="AK37" s="191"/>
      <c r="AL37" s="191"/>
      <c r="AM37" s="192"/>
    </row>
    <row r="38" spans="2:39" ht="15" x14ac:dyDescent="0.35">
      <c r="B38" s="213"/>
      <c r="C38" s="213"/>
      <c r="D38" s="213"/>
      <c r="E38" s="213"/>
      <c r="F38" s="227"/>
      <c r="G38" s="227"/>
      <c r="H38" s="227"/>
      <c r="I38" s="227"/>
      <c r="J38" s="231"/>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3"/>
      <c r="AI38" s="215"/>
      <c r="AJ38" s="216"/>
      <c r="AK38" s="216"/>
      <c r="AL38" s="216"/>
      <c r="AM38" s="217"/>
    </row>
  </sheetData>
  <mergeCells count="148">
    <mergeCell ref="B38:E38"/>
    <mergeCell ref="F38:I38"/>
    <mergeCell ref="J38:AH38"/>
    <mergeCell ref="AI38:AM38"/>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 ref="B6:E6"/>
    <mergeCell ref="F6:I6"/>
    <mergeCell ref="J6:AH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4"/>
  <sheetViews>
    <sheetView view="pageBreakPreview" zoomScale="115" zoomScaleSheetLayoutView="115" workbookViewId="0"/>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15">
      <c r="B3" s="181" t="s">
        <v>946</v>
      </c>
      <c r="C3" s="182"/>
      <c r="D3" s="182"/>
      <c r="E3" s="183"/>
      <c r="F3" s="218" t="s">
        <v>947</v>
      </c>
      <c r="G3" s="219"/>
      <c r="H3" s="219"/>
      <c r="I3" s="220"/>
      <c r="J3" s="288"/>
      <c r="K3" s="289"/>
      <c r="L3" s="289"/>
      <c r="M3" s="289"/>
      <c r="N3" s="289"/>
      <c r="O3" s="289"/>
      <c r="P3" s="289"/>
      <c r="Q3" s="289"/>
      <c r="R3" s="289"/>
      <c r="S3" s="289"/>
      <c r="T3" s="289"/>
      <c r="U3" s="289"/>
      <c r="V3" s="289"/>
      <c r="W3" s="289"/>
      <c r="X3" s="289"/>
      <c r="Y3" s="289"/>
      <c r="Z3" s="289"/>
      <c r="AA3" s="289"/>
      <c r="AB3" s="289"/>
      <c r="AC3" s="289"/>
      <c r="AD3" s="289"/>
      <c r="AE3" s="289"/>
      <c r="AF3" s="289"/>
      <c r="AG3" s="289"/>
      <c r="AH3" s="290"/>
      <c r="AI3" s="288"/>
      <c r="AJ3" s="289"/>
      <c r="AK3" s="289"/>
      <c r="AL3" s="289"/>
      <c r="AM3" s="290"/>
    </row>
    <row r="4" spans="2:39" ht="11.25" customHeight="1" x14ac:dyDescent="0.15">
      <c r="B4" s="193"/>
      <c r="C4" s="193"/>
      <c r="D4" s="193"/>
      <c r="E4" s="193"/>
      <c r="F4" s="195" t="s">
        <v>1003</v>
      </c>
      <c r="G4" s="196"/>
      <c r="H4" s="196"/>
      <c r="I4" s="197"/>
      <c r="J4" s="228" t="s">
        <v>1004</v>
      </c>
      <c r="K4" s="229"/>
      <c r="L4" s="229"/>
      <c r="M4" s="229"/>
      <c r="N4" s="229"/>
      <c r="O4" s="229"/>
      <c r="P4" s="229"/>
      <c r="Q4" s="229"/>
      <c r="R4" s="229"/>
      <c r="S4" s="229"/>
      <c r="T4" s="229"/>
      <c r="U4" s="229"/>
      <c r="V4" s="229"/>
      <c r="W4" s="229"/>
      <c r="X4" s="229"/>
      <c r="Y4" s="229"/>
      <c r="Z4" s="229"/>
      <c r="AA4" s="229"/>
      <c r="AB4" s="229"/>
      <c r="AC4" s="229"/>
      <c r="AD4" s="229"/>
      <c r="AE4" s="229"/>
      <c r="AF4" s="229"/>
      <c r="AG4" s="229"/>
      <c r="AH4" s="230"/>
      <c r="AI4" s="228" t="s">
        <v>1006</v>
      </c>
      <c r="AJ4" s="229"/>
      <c r="AK4" s="229"/>
      <c r="AL4" s="229"/>
      <c r="AM4" s="230"/>
    </row>
    <row r="5" spans="2:39" ht="12" customHeight="1" x14ac:dyDescent="0.15">
      <c r="B5" s="193"/>
      <c r="C5" s="193"/>
      <c r="D5" s="193"/>
      <c r="E5" s="193"/>
      <c r="F5" s="226"/>
      <c r="G5" s="226"/>
      <c r="H5" s="226"/>
      <c r="I5" s="226"/>
      <c r="J5" s="228" t="s">
        <v>1005</v>
      </c>
      <c r="K5" s="229"/>
      <c r="L5" s="229"/>
      <c r="M5" s="229"/>
      <c r="N5" s="229"/>
      <c r="O5" s="229"/>
      <c r="P5" s="229"/>
      <c r="Q5" s="229"/>
      <c r="R5" s="229"/>
      <c r="S5" s="229"/>
      <c r="T5" s="229"/>
      <c r="U5" s="229"/>
      <c r="V5" s="229"/>
      <c r="W5" s="229"/>
      <c r="X5" s="229"/>
      <c r="Y5" s="229"/>
      <c r="Z5" s="229"/>
      <c r="AA5" s="229"/>
      <c r="AB5" s="229"/>
      <c r="AC5" s="229"/>
      <c r="AD5" s="229"/>
      <c r="AE5" s="229"/>
      <c r="AF5" s="229"/>
      <c r="AG5" s="229"/>
      <c r="AH5" s="230"/>
      <c r="AI5" s="228" t="s">
        <v>1007</v>
      </c>
      <c r="AJ5" s="229"/>
      <c r="AK5" s="229"/>
      <c r="AL5" s="229"/>
      <c r="AM5" s="230"/>
    </row>
    <row r="6" spans="2:39" ht="12" customHeight="1" x14ac:dyDescent="0.15">
      <c r="B6" s="208"/>
      <c r="C6" s="208"/>
      <c r="D6" s="208"/>
      <c r="E6" s="208"/>
      <c r="F6" s="226"/>
      <c r="G6" s="226"/>
      <c r="H6" s="226"/>
      <c r="I6" s="226"/>
      <c r="J6" s="228"/>
      <c r="K6" s="229"/>
      <c r="L6" s="229"/>
      <c r="M6" s="229"/>
      <c r="N6" s="229"/>
      <c r="O6" s="229"/>
      <c r="P6" s="229"/>
      <c r="Q6" s="229"/>
      <c r="R6" s="229"/>
      <c r="S6" s="229"/>
      <c r="T6" s="229"/>
      <c r="U6" s="229"/>
      <c r="V6" s="229"/>
      <c r="W6" s="229"/>
      <c r="X6" s="229"/>
      <c r="Y6" s="229"/>
      <c r="Z6" s="229"/>
      <c r="AA6" s="229"/>
      <c r="AB6" s="229"/>
      <c r="AC6" s="229"/>
      <c r="AD6" s="229"/>
      <c r="AE6" s="229"/>
      <c r="AF6" s="229"/>
      <c r="AG6" s="229"/>
      <c r="AH6" s="230"/>
      <c r="AI6" s="228" t="s">
        <v>1008</v>
      </c>
      <c r="AJ6" s="229"/>
      <c r="AK6" s="229"/>
      <c r="AL6" s="229"/>
      <c r="AM6" s="230"/>
    </row>
    <row r="7" spans="2:39" ht="12" customHeight="1" x14ac:dyDescent="0.15">
      <c r="B7" s="193"/>
      <c r="C7" s="193"/>
      <c r="D7" s="193"/>
      <c r="E7" s="193"/>
      <c r="F7" s="226" t="s">
        <v>1016</v>
      </c>
      <c r="G7" s="226"/>
      <c r="H7" s="226"/>
      <c r="I7" s="226"/>
      <c r="J7" s="228" t="s">
        <v>1017</v>
      </c>
      <c r="K7" s="229"/>
      <c r="L7" s="229"/>
      <c r="M7" s="229"/>
      <c r="N7" s="229"/>
      <c r="O7" s="229"/>
      <c r="P7" s="229"/>
      <c r="Q7" s="229"/>
      <c r="R7" s="229"/>
      <c r="S7" s="229"/>
      <c r="T7" s="229"/>
      <c r="U7" s="229"/>
      <c r="V7" s="229"/>
      <c r="W7" s="229"/>
      <c r="X7" s="229"/>
      <c r="Y7" s="229"/>
      <c r="Z7" s="229"/>
      <c r="AA7" s="229"/>
      <c r="AB7" s="229"/>
      <c r="AC7" s="229"/>
      <c r="AD7" s="229"/>
      <c r="AE7" s="229"/>
      <c r="AF7" s="229"/>
      <c r="AG7" s="229"/>
      <c r="AH7" s="230"/>
      <c r="AI7" s="228" t="s">
        <v>1009</v>
      </c>
      <c r="AJ7" s="229"/>
      <c r="AK7" s="229"/>
      <c r="AL7" s="229"/>
      <c r="AM7" s="230"/>
    </row>
    <row r="8" spans="2:39" ht="12" customHeight="1" x14ac:dyDescent="0.15">
      <c r="B8" s="193"/>
      <c r="C8" s="193"/>
      <c r="D8" s="193"/>
      <c r="E8" s="193"/>
      <c r="F8" s="226"/>
      <c r="G8" s="226"/>
      <c r="H8" s="226"/>
      <c r="I8" s="226"/>
      <c r="J8" s="228" t="s">
        <v>1018</v>
      </c>
      <c r="K8" s="229"/>
      <c r="L8" s="229"/>
      <c r="M8" s="229"/>
      <c r="N8" s="229"/>
      <c r="O8" s="229"/>
      <c r="P8" s="229"/>
      <c r="Q8" s="229"/>
      <c r="R8" s="229"/>
      <c r="S8" s="229"/>
      <c r="T8" s="229"/>
      <c r="U8" s="229"/>
      <c r="V8" s="229"/>
      <c r="W8" s="229"/>
      <c r="X8" s="229"/>
      <c r="Y8" s="229"/>
      <c r="Z8" s="229"/>
      <c r="AA8" s="229"/>
      <c r="AB8" s="229"/>
      <c r="AC8" s="229"/>
      <c r="AD8" s="229"/>
      <c r="AE8" s="229"/>
      <c r="AF8" s="229"/>
      <c r="AG8" s="229"/>
      <c r="AH8" s="230"/>
      <c r="AI8" s="228" t="s">
        <v>1010</v>
      </c>
      <c r="AJ8" s="229"/>
      <c r="AK8" s="229"/>
      <c r="AL8" s="229"/>
      <c r="AM8" s="230"/>
    </row>
    <row r="9" spans="2:39" ht="12" customHeight="1" x14ac:dyDescent="0.15">
      <c r="B9" s="193"/>
      <c r="C9" s="193"/>
      <c r="D9" s="193"/>
      <c r="E9" s="193"/>
      <c r="F9" s="226"/>
      <c r="G9" s="226"/>
      <c r="H9" s="226"/>
      <c r="I9" s="226"/>
      <c r="J9" s="228" t="s">
        <v>1019</v>
      </c>
      <c r="K9" s="229"/>
      <c r="L9" s="229"/>
      <c r="M9" s="229"/>
      <c r="N9" s="229"/>
      <c r="O9" s="229"/>
      <c r="P9" s="229"/>
      <c r="Q9" s="229"/>
      <c r="R9" s="229"/>
      <c r="S9" s="229"/>
      <c r="T9" s="229"/>
      <c r="U9" s="229"/>
      <c r="V9" s="229"/>
      <c r="W9" s="229"/>
      <c r="X9" s="229"/>
      <c r="Y9" s="229"/>
      <c r="Z9" s="229"/>
      <c r="AA9" s="229"/>
      <c r="AB9" s="229"/>
      <c r="AC9" s="229"/>
      <c r="AD9" s="229"/>
      <c r="AE9" s="229"/>
      <c r="AF9" s="229"/>
      <c r="AG9" s="229"/>
      <c r="AH9" s="230"/>
      <c r="AI9" s="228" t="s">
        <v>1011</v>
      </c>
      <c r="AJ9" s="229"/>
      <c r="AK9" s="229"/>
      <c r="AL9" s="229"/>
      <c r="AM9" s="230"/>
    </row>
    <row r="10" spans="2:39" ht="12" customHeight="1" x14ac:dyDescent="0.15">
      <c r="B10" s="193"/>
      <c r="C10" s="193"/>
      <c r="D10" s="193"/>
      <c r="E10" s="193"/>
      <c r="F10" s="226"/>
      <c r="G10" s="226"/>
      <c r="H10" s="226"/>
      <c r="I10" s="226"/>
      <c r="J10" s="228" t="s">
        <v>1020</v>
      </c>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30"/>
      <c r="AI10" s="228" t="s">
        <v>1012</v>
      </c>
      <c r="AJ10" s="229"/>
      <c r="AK10" s="229"/>
      <c r="AL10" s="229"/>
      <c r="AM10" s="230"/>
    </row>
    <row r="11" spans="2:39" ht="12" customHeight="1" x14ac:dyDescent="0.15">
      <c r="B11" s="193"/>
      <c r="C11" s="193"/>
      <c r="D11" s="193"/>
      <c r="E11" s="193"/>
      <c r="F11" s="226"/>
      <c r="G11" s="226"/>
      <c r="H11" s="226"/>
      <c r="I11" s="226"/>
      <c r="J11" s="228" t="s">
        <v>1021</v>
      </c>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30"/>
      <c r="AI11" s="228" t="s">
        <v>1013</v>
      </c>
      <c r="AJ11" s="229"/>
      <c r="AK11" s="229"/>
      <c r="AL11" s="229"/>
      <c r="AM11" s="230"/>
    </row>
    <row r="12" spans="2:39" ht="12" customHeight="1" x14ac:dyDescent="0.15">
      <c r="B12" s="193"/>
      <c r="C12" s="193"/>
      <c r="D12" s="193"/>
      <c r="E12" s="193"/>
      <c r="F12" s="226"/>
      <c r="G12" s="226"/>
      <c r="H12" s="226"/>
      <c r="I12" s="226"/>
      <c r="J12" s="228" t="s">
        <v>1022</v>
      </c>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30"/>
      <c r="AI12" s="228" t="s">
        <v>1014</v>
      </c>
      <c r="AJ12" s="229"/>
      <c r="AK12" s="229"/>
      <c r="AL12" s="229"/>
      <c r="AM12" s="230"/>
    </row>
    <row r="13" spans="2:39" ht="12" customHeight="1" x14ac:dyDescent="0.15">
      <c r="B13" s="193"/>
      <c r="C13" s="193"/>
      <c r="D13" s="193"/>
      <c r="E13" s="193"/>
      <c r="F13" s="226"/>
      <c r="G13" s="226"/>
      <c r="H13" s="226"/>
      <c r="I13" s="226"/>
      <c r="J13" s="228"/>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30"/>
      <c r="AI13" s="228" t="s">
        <v>1015</v>
      </c>
      <c r="AJ13" s="229"/>
      <c r="AK13" s="229"/>
      <c r="AL13" s="229"/>
      <c r="AM13" s="230"/>
    </row>
    <row r="14" spans="2:39" ht="15" x14ac:dyDescent="0.15">
      <c r="B14" s="193"/>
      <c r="C14" s="193"/>
      <c r="D14" s="193"/>
      <c r="E14" s="193"/>
      <c r="F14" s="226" t="s">
        <v>1023</v>
      </c>
      <c r="G14" s="226"/>
      <c r="H14" s="226"/>
      <c r="I14" s="226"/>
      <c r="J14" s="228" t="s">
        <v>1024</v>
      </c>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30"/>
      <c r="AI14" s="228"/>
      <c r="AJ14" s="229"/>
      <c r="AK14" s="229"/>
      <c r="AL14" s="229"/>
      <c r="AM14" s="230"/>
    </row>
    <row r="15" spans="2:39" ht="15" x14ac:dyDescent="0.15">
      <c r="B15" s="193"/>
      <c r="C15" s="193"/>
      <c r="D15" s="193"/>
      <c r="E15" s="193"/>
      <c r="F15" s="226"/>
      <c r="G15" s="226"/>
      <c r="H15" s="226"/>
      <c r="I15" s="226"/>
      <c r="J15" s="228" t="s">
        <v>1025</v>
      </c>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30"/>
      <c r="AI15" s="228"/>
      <c r="AJ15" s="229"/>
      <c r="AK15" s="229"/>
      <c r="AL15" s="229"/>
      <c r="AM15" s="230"/>
    </row>
    <row r="16" spans="2:39" ht="15" x14ac:dyDescent="0.15">
      <c r="B16" s="193"/>
      <c r="C16" s="193"/>
      <c r="D16" s="193"/>
      <c r="E16" s="193"/>
      <c r="F16" s="195"/>
      <c r="G16" s="196"/>
      <c r="H16" s="196"/>
      <c r="I16" s="197"/>
      <c r="J16" s="228" t="s">
        <v>1026</v>
      </c>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30"/>
      <c r="AI16" s="228"/>
      <c r="AJ16" s="229"/>
      <c r="AK16" s="229"/>
      <c r="AL16" s="229"/>
      <c r="AM16" s="230"/>
    </row>
    <row r="17" spans="1:39" ht="15" x14ac:dyDescent="0.15">
      <c r="B17" s="193"/>
      <c r="C17" s="193"/>
      <c r="D17" s="193"/>
      <c r="E17" s="193"/>
      <c r="F17" s="226"/>
      <c r="G17" s="226"/>
      <c r="H17" s="226"/>
      <c r="I17" s="226"/>
      <c r="J17" s="228"/>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30"/>
      <c r="AI17" s="228"/>
      <c r="AJ17" s="229"/>
      <c r="AK17" s="229"/>
      <c r="AL17" s="229"/>
      <c r="AM17" s="230"/>
    </row>
    <row r="18" spans="1:39" ht="15" x14ac:dyDescent="0.15">
      <c r="B18" s="193"/>
      <c r="C18" s="193"/>
      <c r="D18" s="193"/>
      <c r="E18" s="193"/>
      <c r="F18" s="226" t="s">
        <v>1027</v>
      </c>
      <c r="G18" s="226"/>
      <c r="H18" s="226"/>
      <c r="I18" s="226"/>
      <c r="J18" s="228" t="s">
        <v>1028</v>
      </c>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30"/>
      <c r="AI18" s="228"/>
      <c r="AJ18" s="229"/>
      <c r="AK18" s="229"/>
      <c r="AL18" s="229"/>
      <c r="AM18" s="230"/>
    </row>
    <row r="19" spans="1:39" ht="15" x14ac:dyDescent="0.15">
      <c r="B19" s="193"/>
      <c r="C19" s="193"/>
      <c r="D19" s="193"/>
      <c r="E19" s="193"/>
      <c r="F19" s="226"/>
      <c r="G19" s="226"/>
      <c r="H19" s="226"/>
      <c r="I19" s="226"/>
      <c r="J19" s="228" t="s">
        <v>1029</v>
      </c>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30"/>
      <c r="AI19" s="228"/>
      <c r="AJ19" s="229"/>
      <c r="AK19" s="229"/>
      <c r="AL19" s="229"/>
      <c r="AM19" s="230"/>
    </row>
    <row r="20" spans="1:39" ht="15" x14ac:dyDescent="0.15">
      <c r="B20" s="193"/>
      <c r="C20" s="193"/>
      <c r="D20" s="193"/>
      <c r="E20" s="193"/>
      <c r="F20" s="226"/>
      <c r="G20" s="226"/>
      <c r="H20" s="226"/>
      <c r="I20" s="226"/>
      <c r="J20" s="228"/>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30"/>
      <c r="AI20" s="228"/>
      <c r="AJ20" s="229"/>
      <c r="AK20" s="229"/>
      <c r="AL20" s="229"/>
      <c r="AM20" s="230"/>
    </row>
    <row r="21" spans="1:39" ht="15" x14ac:dyDescent="0.15">
      <c r="B21" s="193"/>
      <c r="C21" s="193"/>
      <c r="D21" s="193"/>
      <c r="E21" s="193"/>
      <c r="F21" s="226" t="s">
        <v>1030</v>
      </c>
      <c r="G21" s="226"/>
      <c r="H21" s="226"/>
      <c r="I21" s="226"/>
      <c r="J21" s="228" t="s">
        <v>1031</v>
      </c>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30"/>
      <c r="AI21" s="228"/>
      <c r="AJ21" s="229"/>
      <c r="AK21" s="229"/>
      <c r="AL21" s="229"/>
      <c r="AM21" s="230"/>
    </row>
    <row r="22" spans="1:39" ht="15" x14ac:dyDescent="0.15">
      <c r="B22" s="193"/>
      <c r="C22" s="193"/>
      <c r="D22" s="193"/>
      <c r="E22" s="193"/>
      <c r="F22" s="226"/>
      <c r="G22" s="226"/>
      <c r="H22" s="226"/>
      <c r="I22" s="226"/>
      <c r="J22" s="228" t="s">
        <v>1032</v>
      </c>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30"/>
      <c r="AI22" s="228"/>
      <c r="AJ22" s="229"/>
      <c r="AK22" s="229"/>
      <c r="AL22" s="229"/>
      <c r="AM22" s="230"/>
    </row>
    <row r="23" spans="1:39" ht="15" x14ac:dyDescent="0.15">
      <c r="B23" s="193"/>
      <c r="C23" s="193"/>
      <c r="D23" s="193"/>
      <c r="E23" s="193"/>
      <c r="F23" s="226"/>
      <c r="G23" s="226"/>
      <c r="H23" s="226"/>
      <c r="I23" s="226"/>
      <c r="J23" s="228" t="s">
        <v>1033</v>
      </c>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30"/>
      <c r="AI23" s="228"/>
      <c r="AJ23" s="229"/>
      <c r="AK23" s="229"/>
      <c r="AL23" s="229"/>
      <c r="AM23" s="230"/>
    </row>
    <row r="24" spans="1:39" ht="15" x14ac:dyDescent="0.15">
      <c r="B24" s="193"/>
      <c r="C24" s="193"/>
      <c r="D24" s="193"/>
      <c r="E24" s="193"/>
      <c r="F24" s="226"/>
      <c r="G24" s="226"/>
      <c r="H24" s="226"/>
      <c r="I24" s="226"/>
      <c r="J24" s="228"/>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30"/>
      <c r="AI24" s="228"/>
      <c r="AJ24" s="229"/>
      <c r="AK24" s="229"/>
      <c r="AL24" s="229"/>
      <c r="AM24" s="230"/>
    </row>
    <row r="25" spans="1:39" ht="15" x14ac:dyDescent="0.15">
      <c r="B25" s="193"/>
      <c r="C25" s="193"/>
      <c r="D25" s="193"/>
      <c r="E25" s="193"/>
      <c r="F25" s="226" t="s">
        <v>1034</v>
      </c>
      <c r="G25" s="226"/>
      <c r="H25" s="226"/>
      <c r="I25" s="226"/>
      <c r="J25" s="228" t="s">
        <v>1035</v>
      </c>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30"/>
      <c r="AI25" s="228"/>
      <c r="AJ25" s="229"/>
      <c r="AK25" s="229"/>
      <c r="AL25" s="229"/>
      <c r="AM25" s="230"/>
    </row>
    <row r="26" spans="1:39" ht="15" x14ac:dyDescent="0.15">
      <c r="B26" s="193"/>
      <c r="C26" s="193"/>
      <c r="D26" s="193"/>
      <c r="E26" s="193"/>
      <c r="F26" s="226"/>
      <c r="G26" s="226"/>
      <c r="H26" s="226"/>
      <c r="I26" s="226"/>
      <c r="J26" s="228"/>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30"/>
      <c r="AI26" s="228"/>
      <c r="AJ26" s="229"/>
      <c r="AK26" s="229"/>
      <c r="AL26" s="229"/>
      <c r="AM26" s="230"/>
    </row>
    <row r="27" spans="1:39" ht="12" customHeight="1" x14ac:dyDescent="0.15">
      <c r="A27" t="s">
        <v>1047</v>
      </c>
      <c r="B27" s="193"/>
      <c r="C27" s="193"/>
      <c r="D27" s="193"/>
      <c r="E27" s="193"/>
      <c r="F27" s="226" t="s">
        <v>1036</v>
      </c>
      <c r="G27" s="226"/>
      <c r="H27" s="226"/>
      <c r="I27" s="226"/>
      <c r="J27" s="228" t="s">
        <v>1037</v>
      </c>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30"/>
      <c r="AI27" s="228"/>
      <c r="AJ27" s="229"/>
      <c r="AK27" s="229"/>
      <c r="AL27" s="229"/>
      <c r="AM27" s="230"/>
    </row>
    <row r="28" spans="1:39" ht="12" customHeight="1" x14ac:dyDescent="0.15">
      <c r="B28" s="193"/>
      <c r="C28" s="193"/>
      <c r="D28" s="193"/>
      <c r="E28" s="193"/>
      <c r="F28" s="226"/>
      <c r="G28" s="226"/>
      <c r="H28" s="226"/>
      <c r="I28" s="226"/>
      <c r="J28" s="228" t="s">
        <v>1037</v>
      </c>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30"/>
      <c r="AI28" s="228"/>
      <c r="AJ28" s="229"/>
      <c r="AK28" s="229"/>
      <c r="AL28" s="229"/>
      <c r="AM28" s="230"/>
    </row>
    <row r="29" spans="1:39" ht="12" customHeight="1" x14ac:dyDescent="0.15">
      <c r="B29" s="193"/>
      <c r="C29" s="193"/>
      <c r="D29" s="193"/>
      <c r="E29" s="193"/>
      <c r="F29" s="226"/>
      <c r="G29" s="226"/>
      <c r="H29" s="226"/>
      <c r="I29" s="226"/>
      <c r="J29" s="228" t="s">
        <v>1038</v>
      </c>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30"/>
      <c r="AI29" s="228"/>
      <c r="AJ29" s="229"/>
      <c r="AK29" s="229"/>
      <c r="AL29" s="229"/>
      <c r="AM29" s="230"/>
    </row>
    <row r="30" spans="1:39" ht="12" customHeight="1" x14ac:dyDescent="0.15">
      <c r="B30" s="193"/>
      <c r="C30" s="193"/>
      <c r="D30" s="193"/>
      <c r="E30" s="193"/>
      <c r="F30" s="226"/>
      <c r="G30" s="226"/>
      <c r="H30" s="226"/>
      <c r="I30" s="226"/>
      <c r="J30" s="228" t="s">
        <v>1039</v>
      </c>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30"/>
      <c r="AI30" s="228"/>
      <c r="AJ30" s="229"/>
      <c r="AK30" s="229"/>
      <c r="AL30" s="229"/>
      <c r="AM30" s="230"/>
    </row>
    <row r="31" spans="1:39" ht="12" customHeight="1" x14ac:dyDescent="0.15">
      <c r="B31" s="193"/>
      <c r="C31" s="193"/>
      <c r="D31" s="193"/>
      <c r="E31" s="193"/>
      <c r="F31" s="226"/>
      <c r="G31" s="226"/>
      <c r="H31" s="226"/>
      <c r="I31" s="226"/>
      <c r="J31" s="228" t="s">
        <v>1040</v>
      </c>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30"/>
      <c r="AI31" s="228"/>
      <c r="AJ31" s="229"/>
      <c r="AK31" s="229"/>
      <c r="AL31" s="229"/>
      <c r="AM31" s="230"/>
    </row>
    <row r="32" spans="1:39" ht="12" customHeight="1" x14ac:dyDescent="0.15">
      <c r="B32" s="193"/>
      <c r="C32" s="193"/>
      <c r="D32" s="193"/>
      <c r="E32" s="193"/>
      <c r="F32" s="226"/>
      <c r="G32" s="226"/>
      <c r="H32" s="226"/>
      <c r="I32" s="226"/>
      <c r="J32" s="228" t="s">
        <v>1041</v>
      </c>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30"/>
      <c r="AI32" s="228"/>
      <c r="AJ32" s="229"/>
      <c r="AK32" s="229"/>
      <c r="AL32" s="229"/>
      <c r="AM32" s="230"/>
    </row>
    <row r="33" spans="2:39" ht="12" customHeight="1" x14ac:dyDescent="0.15">
      <c r="B33" s="193"/>
      <c r="C33" s="193"/>
      <c r="D33" s="193"/>
      <c r="E33" s="193"/>
      <c r="F33" s="226"/>
      <c r="G33" s="226"/>
      <c r="H33" s="226"/>
      <c r="I33" s="226"/>
      <c r="J33" s="228" t="s">
        <v>1042</v>
      </c>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30"/>
      <c r="AI33" s="228"/>
      <c r="AJ33" s="229"/>
      <c r="AK33" s="229"/>
      <c r="AL33" s="229"/>
      <c r="AM33" s="230"/>
    </row>
    <row r="34" spans="2:39" ht="12" customHeight="1" x14ac:dyDescent="0.15">
      <c r="B34" s="193"/>
      <c r="C34" s="193"/>
      <c r="D34" s="193"/>
      <c r="E34" s="193"/>
      <c r="F34" s="226"/>
      <c r="G34" s="226"/>
      <c r="H34" s="226"/>
      <c r="I34" s="226"/>
      <c r="J34" s="228" t="s">
        <v>1043</v>
      </c>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30"/>
      <c r="AI34" s="228"/>
      <c r="AJ34" s="229"/>
      <c r="AK34" s="229"/>
      <c r="AL34" s="229"/>
      <c r="AM34" s="230"/>
    </row>
    <row r="35" spans="2:39" ht="12" customHeight="1" x14ac:dyDescent="0.15">
      <c r="B35" s="193"/>
      <c r="C35" s="193"/>
      <c r="D35" s="193"/>
      <c r="E35" s="193"/>
      <c r="F35" s="226"/>
      <c r="G35" s="226"/>
      <c r="H35" s="226"/>
      <c r="I35" s="226"/>
      <c r="J35" s="228" t="s">
        <v>1044</v>
      </c>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30"/>
      <c r="AI35" s="228"/>
      <c r="AJ35" s="229"/>
      <c r="AK35" s="229"/>
      <c r="AL35" s="229"/>
      <c r="AM35" s="230"/>
    </row>
    <row r="36" spans="2:39" ht="12" customHeight="1" x14ac:dyDescent="0.15">
      <c r="B36" s="193"/>
      <c r="C36" s="193"/>
      <c r="D36" s="193"/>
      <c r="E36" s="193"/>
      <c r="F36" s="226"/>
      <c r="G36" s="226"/>
      <c r="H36" s="226"/>
      <c r="I36" s="226"/>
      <c r="J36" s="228" t="s">
        <v>1045</v>
      </c>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30"/>
      <c r="AI36" s="228"/>
      <c r="AJ36" s="229"/>
      <c r="AK36" s="229"/>
      <c r="AL36" s="229"/>
      <c r="AM36" s="230"/>
    </row>
    <row r="37" spans="2:39" ht="12" customHeight="1" x14ac:dyDescent="0.15">
      <c r="B37" s="193"/>
      <c r="C37" s="193"/>
      <c r="D37" s="193"/>
      <c r="E37" s="193"/>
      <c r="F37" s="226"/>
      <c r="G37" s="226"/>
      <c r="H37" s="226"/>
      <c r="I37" s="226"/>
      <c r="J37" s="228" t="s">
        <v>1046</v>
      </c>
      <c r="K37" s="229"/>
      <c r="L37" s="229"/>
      <c r="M37" s="229"/>
      <c r="N37" s="229"/>
      <c r="O37" s="229"/>
      <c r="P37" s="229"/>
      <c r="Q37" s="229"/>
      <c r="R37" s="229"/>
      <c r="S37" s="229"/>
      <c r="T37" s="229"/>
      <c r="U37" s="229"/>
      <c r="V37" s="229"/>
      <c r="W37" s="229"/>
      <c r="X37" s="229"/>
      <c r="Y37" s="229"/>
      <c r="Z37" s="229"/>
      <c r="AA37" s="229"/>
      <c r="AB37" s="229"/>
      <c r="AC37" s="229"/>
      <c r="AD37" s="229"/>
      <c r="AE37" s="229"/>
      <c r="AF37" s="229"/>
      <c r="AG37" s="229"/>
      <c r="AH37" s="230"/>
      <c r="AI37" s="228"/>
      <c r="AJ37" s="229"/>
      <c r="AK37" s="229"/>
      <c r="AL37" s="229"/>
      <c r="AM37" s="230"/>
    </row>
    <row r="38" spans="2:39" ht="12" customHeight="1" x14ac:dyDescent="0.15">
      <c r="B38" s="193"/>
      <c r="C38" s="193"/>
      <c r="D38" s="193"/>
      <c r="E38" s="193"/>
      <c r="F38" s="226"/>
      <c r="G38" s="226"/>
      <c r="H38" s="226"/>
      <c r="I38" s="226"/>
      <c r="J38" s="228"/>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30"/>
      <c r="AI38" s="228"/>
      <c r="AJ38" s="229"/>
      <c r="AK38" s="229"/>
      <c r="AL38" s="229"/>
      <c r="AM38" s="230"/>
    </row>
    <row r="39" spans="2:39" ht="12" customHeight="1" x14ac:dyDescent="0.15">
      <c r="B39" s="193"/>
      <c r="C39" s="193"/>
      <c r="D39" s="193"/>
      <c r="E39" s="193"/>
      <c r="F39" s="226" t="s">
        <v>1048</v>
      </c>
      <c r="G39" s="226"/>
      <c r="H39" s="226"/>
      <c r="I39" s="226"/>
      <c r="J39" s="228" t="s">
        <v>1049</v>
      </c>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c r="AH39" s="230"/>
      <c r="AI39" s="228"/>
      <c r="AJ39" s="229"/>
      <c r="AK39" s="229"/>
      <c r="AL39" s="229"/>
      <c r="AM39" s="230"/>
    </row>
    <row r="40" spans="2:39" ht="12" customHeight="1" x14ac:dyDescent="0.15">
      <c r="B40" s="193"/>
      <c r="C40" s="193"/>
      <c r="D40" s="193"/>
      <c r="E40" s="193"/>
      <c r="F40" s="226"/>
      <c r="G40" s="226"/>
      <c r="H40" s="226"/>
      <c r="I40" s="226"/>
      <c r="J40" s="228"/>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30"/>
      <c r="AI40" s="228"/>
      <c r="AJ40" s="229"/>
      <c r="AK40" s="229"/>
      <c r="AL40" s="229"/>
      <c r="AM40" s="230"/>
    </row>
    <row r="41" spans="2:39" ht="12" customHeight="1" x14ac:dyDescent="0.15">
      <c r="B41" s="193"/>
      <c r="C41" s="193"/>
      <c r="D41" s="193"/>
      <c r="E41" s="193"/>
      <c r="F41" s="226"/>
      <c r="G41" s="226"/>
      <c r="H41" s="226"/>
      <c r="I41" s="226"/>
      <c r="J41" s="228"/>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30"/>
      <c r="AI41" s="228"/>
      <c r="AJ41" s="229"/>
      <c r="AK41" s="229"/>
      <c r="AL41" s="229"/>
      <c r="AM41" s="230"/>
    </row>
    <row r="42" spans="2:39" ht="12" customHeight="1" x14ac:dyDescent="0.15">
      <c r="B42" s="193"/>
      <c r="C42" s="193"/>
      <c r="D42" s="193"/>
      <c r="E42" s="193"/>
      <c r="F42" s="226"/>
      <c r="G42" s="226"/>
      <c r="H42" s="226"/>
      <c r="I42" s="226"/>
      <c r="J42" s="228"/>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30"/>
      <c r="AI42" s="228"/>
      <c r="AJ42" s="229"/>
      <c r="AK42" s="229"/>
      <c r="AL42" s="229"/>
      <c r="AM42" s="230"/>
    </row>
    <row r="43" spans="2:39" ht="12" customHeight="1" x14ac:dyDescent="0.15">
      <c r="B43" s="193"/>
      <c r="C43" s="193"/>
      <c r="D43" s="193"/>
      <c r="E43" s="193"/>
      <c r="F43" s="226"/>
      <c r="G43" s="226"/>
      <c r="H43" s="226"/>
      <c r="I43" s="226"/>
      <c r="J43" s="228"/>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30"/>
      <c r="AI43" s="228"/>
      <c r="AJ43" s="229"/>
      <c r="AK43" s="229"/>
      <c r="AL43" s="229"/>
      <c r="AM43" s="230"/>
    </row>
    <row r="44" spans="2:39" ht="12" customHeight="1" x14ac:dyDescent="0.15">
      <c r="B44" s="213"/>
      <c r="C44" s="213"/>
      <c r="D44" s="213"/>
      <c r="E44" s="213"/>
      <c r="F44" s="227"/>
      <c r="G44" s="227"/>
      <c r="H44" s="227"/>
      <c r="I44" s="227"/>
      <c r="J44" s="231"/>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3"/>
      <c r="AI44" s="231"/>
      <c r="AJ44" s="232"/>
      <c r="AK44" s="232"/>
      <c r="AL44" s="232"/>
      <c r="AM44" s="233"/>
    </row>
  </sheetData>
  <mergeCells count="172">
    <mergeCell ref="B41:E41"/>
    <mergeCell ref="F41:I41"/>
    <mergeCell ref="J41:AH41"/>
    <mergeCell ref="AI41:AM41"/>
    <mergeCell ref="B42:E42"/>
    <mergeCell ref="F42:I42"/>
    <mergeCell ref="J42:AH42"/>
    <mergeCell ref="AI42:AM42"/>
    <mergeCell ref="J39:AH39"/>
    <mergeCell ref="AI39:AM39"/>
    <mergeCell ref="B40:E40"/>
    <mergeCell ref="F40:I40"/>
    <mergeCell ref="J40:AH40"/>
    <mergeCell ref="AI40:AM40"/>
    <mergeCell ref="B44:E44"/>
    <mergeCell ref="F44:I44"/>
    <mergeCell ref="J44:AH44"/>
    <mergeCell ref="AI44:AM44"/>
    <mergeCell ref="B29:E29"/>
    <mergeCell ref="F29:I29"/>
    <mergeCell ref="J29:AH29"/>
    <mergeCell ref="AI29:AM29"/>
    <mergeCell ref="B30:E30"/>
    <mergeCell ref="F30:I30"/>
    <mergeCell ref="B38:E38"/>
    <mergeCell ref="F38:I38"/>
    <mergeCell ref="J38:AH38"/>
    <mergeCell ref="AI38:AM38"/>
    <mergeCell ref="B43:E43"/>
    <mergeCell ref="F43:I43"/>
    <mergeCell ref="J43:AH43"/>
    <mergeCell ref="AI43:AM43"/>
    <mergeCell ref="B39:E39"/>
    <mergeCell ref="F39:I39"/>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28:E28"/>
    <mergeCell ref="F28:I28"/>
    <mergeCell ref="J28:AH28"/>
    <mergeCell ref="AI28:AM28"/>
    <mergeCell ref="B31:E31"/>
    <mergeCell ref="F31:I31"/>
    <mergeCell ref="J31:AH31"/>
    <mergeCell ref="AI31:AM31"/>
    <mergeCell ref="J30:AH30"/>
    <mergeCell ref="AI30:AM30"/>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 ref="B6:E6"/>
    <mergeCell ref="F6:I6"/>
    <mergeCell ref="J6:AH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80"/>
    </row>
    <row r="3" spans="2:39" ht="14.25" x14ac:dyDescent="0.15">
      <c r="B3" s="181" t="s">
        <v>943</v>
      </c>
      <c r="C3" s="182"/>
      <c r="D3" s="182"/>
      <c r="E3" s="183"/>
      <c r="F3" s="218" t="s">
        <v>944</v>
      </c>
      <c r="G3" s="219"/>
      <c r="H3" s="219"/>
      <c r="I3" s="220"/>
      <c r="J3" s="288"/>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90"/>
    </row>
    <row r="4" spans="2:39" ht="13.5" customHeight="1" x14ac:dyDescent="0.15">
      <c r="B4" s="193"/>
      <c r="C4" s="193"/>
      <c r="D4" s="193"/>
      <c r="E4" s="193"/>
      <c r="F4" s="221" t="s">
        <v>1050</v>
      </c>
      <c r="G4" s="222"/>
      <c r="H4" s="222"/>
      <c r="I4" s="223"/>
      <c r="J4" s="294" t="s">
        <v>1052</v>
      </c>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6"/>
    </row>
    <row r="5" spans="2:39" ht="15" x14ac:dyDescent="0.15">
      <c r="B5" s="193"/>
      <c r="C5" s="193"/>
      <c r="D5" s="193"/>
      <c r="E5" s="193"/>
      <c r="F5" s="226"/>
      <c r="G5" s="226"/>
      <c r="H5" s="226"/>
      <c r="I5" s="226"/>
      <c r="J5" s="303" t="s">
        <v>1053</v>
      </c>
      <c r="K5" s="304"/>
      <c r="L5" s="304"/>
      <c r="M5" s="304"/>
      <c r="N5" s="304"/>
      <c r="O5" s="304"/>
      <c r="P5" s="304"/>
      <c r="Q5" s="304"/>
      <c r="R5" s="304"/>
      <c r="S5" s="304"/>
      <c r="T5" s="304"/>
      <c r="U5" s="304"/>
      <c r="V5" s="304"/>
      <c r="W5" s="304"/>
      <c r="X5" s="304" t="s">
        <v>1107</v>
      </c>
      <c r="Y5" s="304"/>
      <c r="Z5" s="304"/>
      <c r="AA5" s="304"/>
      <c r="AB5" s="304"/>
      <c r="AC5" s="304"/>
      <c r="AD5" s="304"/>
      <c r="AE5" s="304"/>
      <c r="AF5" s="304"/>
      <c r="AG5" s="304"/>
      <c r="AH5" s="304"/>
      <c r="AI5" s="304"/>
      <c r="AJ5" s="304"/>
      <c r="AK5" s="304"/>
      <c r="AL5" s="304"/>
      <c r="AM5" s="305"/>
    </row>
    <row r="6" spans="2:39" ht="15" x14ac:dyDescent="0.15">
      <c r="B6" s="208"/>
      <c r="C6" s="208"/>
      <c r="D6" s="208"/>
      <c r="E6" s="208"/>
      <c r="F6" s="226"/>
      <c r="G6" s="226"/>
      <c r="H6" s="226"/>
      <c r="I6" s="226"/>
      <c r="J6" s="300" t="s">
        <v>1054</v>
      </c>
      <c r="K6" s="301"/>
      <c r="L6" s="301"/>
      <c r="M6" s="301"/>
      <c r="N6" s="301"/>
      <c r="O6" s="301"/>
      <c r="P6" s="301"/>
      <c r="Q6" s="301"/>
      <c r="R6" s="301"/>
      <c r="S6" s="301"/>
      <c r="T6" s="301"/>
      <c r="U6" s="301"/>
      <c r="V6" s="301"/>
      <c r="W6" s="301"/>
      <c r="X6" s="301" t="s">
        <v>1108</v>
      </c>
      <c r="Y6" s="301"/>
      <c r="Z6" s="301"/>
      <c r="AA6" s="301"/>
      <c r="AB6" s="301"/>
      <c r="AC6" s="301"/>
      <c r="AD6" s="301"/>
      <c r="AE6" s="301"/>
      <c r="AF6" s="301"/>
      <c r="AG6" s="301"/>
      <c r="AH6" s="301"/>
      <c r="AI6" s="301"/>
      <c r="AJ6" s="301"/>
      <c r="AK6" s="301"/>
      <c r="AL6" s="301"/>
      <c r="AM6" s="302"/>
    </row>
    <row r="7" spans="2:39" ht="15" x14ac:dyDescent="0.15">
      <c r="B7" s="193"/>
      <c r="C7" s="193"/>
      <c r="D7" s="193"/>
      <c r="E7" s="193"/>
      <c r="F7" s="226"/>
      <c r="G7" s="226"/>
      <c r="H7" s="226"/>
      <c r="I7" s="226"/>
      <c r="J7" s="300" t="s">
        <v>1055</v>
      </c>
      <c r="K7" s="301"/>
      <c r="L7" s="301"/>
      <c r="M7" s="301"/>
      <c r="N7" s="301"/>
      <c r="O7" s="301"/>
      <c r="P7" s="301"/>
      <c r="Q7" s="301"/>
      <c r="R7" s="301"/>
      <c r="S7" s="301"/>
      <c r="T7" s="301"/>
      <c r="U7" s="301"/>
      <c r="V7" s="301"/>
      <c r="W7" s="301"/>
      <c r="X7" s="301" t="s">
        <v>1077</v>
      </c>
      <c r="Y7" s="301"/>
      <c r="Z7" s="301"/>
      <c r="AA7" s="301"/>
      <c r="AB7" s="301"/>
      <c r="AC7" s="301"/>
      <c r="AD7" s="301"/>
      <c r="AE7" s="301"/>
      <c r="AF7" s="301"/>
      <c r="AG7" s="301"/>
      <c r="AH7" s="301"/>
      <c r="AI7" s="301"/>
      <c r="AJ7" s="301"/>
      <c r="AK7" s="301"/>
      <c r="AL7" s="301"/>
      <c r="AM7" s="302"/>
    </row>
    <row r="8" spans="2:39" ht="15" x14ac:dyDescent="0.15">
      <c r="B8" s="193"/>
      <c r="C8" s="193"/>
      <c r="D8" s="193"/>
      <c r="E8" s="193"/>
      <c r="F8" s="226"/>
      <c r="G8" s="226"/>
      <c r="H8" s="226"/>
      <c r="I8" s="226"/>
      <c r="J8" s="300" t="s">
        <v>1056</v>
      </c>
      <c r="K8" s="301"/>
      <c r="L8" s="301"/>
      <c r="M8" s="301"/>
      <c r="N8" s="301"/>
      <c r="O8" s="301"/>
      <c r="P8" s="301"/>
      <c r="Q8" s="301"/>
      <c r="R8" s="301"/>
      <c r="S8" s="301"/>
      <c r="T8" s="301"/>
      <c r="U8" s="301"/>
      <c r="V8" s="301"/>
      <c r="W8" s="301"/>
      <c r="X8" s="301" t="s">
        <v>1078</v>
      </c>
      <c r="Y8" s="301"/>
      <c r="Z8" s="301"/>
      <c r="AA8" s="301"/>
      <c r="AB8" s="301"/>
      <c r="AC8" s="301"/>
      <c r="AD8" s="301"/>
      <c r="AE8" s="301"/>
      <c r="AF8" s="301"/>
      <c r="AG8" s="301"/>
      <c r="AH8" s="301"/>
      <c r="AI8" s="301"/>
      <c r="AJ8" s="301"/>
      <c r="AK8" s="301"/>
      <c r="AL8" s="301"/>
      <c r="AM8" s="302"/>
    </row>
    <row r="9" spans="2:39" ht="15" x14ac:dyDescent="0.15">
      <c r="B9" s="193"/>
      <c r="C9" s="193"/>
      <c r="D9" s="193"/>
      <c r="E9" s="193"/>
      <c r="F9" s="226"/>
      <c r="G9" s="226"/>
      <c r="H9" s="226"/>
      <c r="I9" s="226"/>
      <c r="J9" s="300" t="s">
        <v>1057</v>
      </c>
      <c r="K9" s="301"/>
      <c r="L9" s="301"/>
      <c r="M9" s="301"/>
      <c r="N9" s="301"/>
      <c r="O9" s="301"/>
      <c r="P9" s="301"/>
      <c r="Q9" s="301"/>
      <c r="R9" s="301"/>
      <c r="S9" s="301"/>
      <c r="T9" s="301"/>
      <c r="U9" s="301"/>
      <c r="V9" s="301"/>
      <c r="W9" s="301"/>
      <c r="X9" s="301" t="s">
        <v>1079</v>
      </c>
      <c r="Y9" s="301"/>
      <c r="Z9" s="301"/>
      <c r="AA9" s="301"/>
      <c r="AB9" s="301"/>
      <c r="AC9" s="301"/>
      <c r="AD9" s="301"/>
      <c r="AE9" s="301"/>
      <c r="AF9" s="301"/>
      <c r="AG9" s="301"/>
      <c r="AH9" s="301"/>
      <c r="AI9" s="301"/>
      <c r="AJ9" s="301"/>
      <c r="AK9" s="301"/>
      <c r="AL9" s="301"/>
      <c r="AM9" s="302"/>
    </row>
    <row r="10" spans="2:39" ht="15" x14ac:dyDescent="0.15">
      <c r="B10" s="193"/>
      <c r="C10" s="193"/>
      <c r="D10" s="193"/>
      <c r="E10" s="193"/>
      <c r="F10" s="226"/>
      <c r="G10" s="226"/>
      <c r="H10" s="226"/>
      <c r="I10" s="226"/>
      <c r="J10" s="306" t="s">
        <v>1051</v>
      </c>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8"/>
    </row>
    <row r="11" spans="2:39" ht="15" x14ac:dyDescent="0.15">
      <c r="B11" s="193"/>
      <c r="C11" s="193"/>
      <c r="D11" s="193"/>
      <c r="E11" s="193"/>
      <c r="F11" s="226"/>
      <c r="G11" s="226"/>
      <c r="H11" s="226"/>
      <c r="I11" s="226"/>
      <c r="J11" s="291" t="s">
        <v>1058</v>
      </c>
      <c r="K11" s="292"/>
      <c r="L11" s="292"/>
      <c r="M11" s="292"/>
      <c r="N11" s="292"/>
      <c r="O11" s="292"/>
      <c r="P11" s="292"/>
      <c r="Q11" s="292"/>
      <c r="R11" s="292"/>
      <c r="S11" s="292"/>
      <c r="T11" s="292"/>
      <c r="U11" s="292"/>
      <c r="V11" s="292"/>
      <c r="W11" s="292"/>
      <c r="X11" s="292" t="s">
        <v>1080</v>
      </c>
      <c r="Y11" s="292"/>
      <c r="Z11" s="292"/>
      <c r="AA11" s="292"/>
      <c r="AB11" s="292"/>
      <c r="AC11" s="292"/>
      <c r="AD11" s="292"/>
      <c r="AE11" s="292"/>
      <c r="AF11" s="292"/>
      <c r="AG11" s="292"/>
      <c r="AH11" s="292"/>
      <c r="AI11" s="292"/>
      <c r="AJ11" s="292"/>
      <c r="AK11" s="292"/>
      <c r="AL11" s="292"/>
      <c r="AM11" s="293"/>
    </row>
    <row r="12" spans="2:39" ht="15" x14ac:dyDescent="0.15">
      <c r="B12" s="193"/>
      <c r="C12" s="193"/>
      <c r="D12" s="193"/>
      <c r="E12" s="193"/>
      <c r="F12" s="226"/>
      <c r="G12" s="226"/>
      <c r="H12" s="226"/>
      <c r="I12" s="226"/>
      <c r="J12" s="300" t="s">
        <v>1059</v>
      </c>
      <c r="K12" s="301"/>
      <c r="L12" s="301"/>
      <c r="M12" s="301"/>
      <c r="N12" s="301"/>
      <c r="O12" s="301"/>
      <c r="P12" s="301"/>
      <c r="Q12" s="301"/>
      <c r="R12" s="301"/>
      <c r="S12" s="301"/>
      <c r="T12" s="301"/>
      <c r="U12" s="301"/>
      <c r="V12" s="301"/>
      <c r="W12" s="301"/>
      <c r="X12" s="301" t="s">
        <v>1081</v>
      </c>
      <c r="Y12" s="301"/>
      <c r="Z12" s="301"/>
      <c r="AA12" s="301"/>
      <c r="AB12" s="301"/>
      <c r="AC12" s="301"/>
      <c r="AD12" s="301"/>
      <c r="AE12" s="301"/>
      <c r="AF12" s="301"/>
      <c r="AG12" s="301"/>
      <c r="AH12" s="301"/>
      <c r="AI12" s="301"/>
      <c r="AJ12" s="301"/>
      <c r="AK12" s="301"/>
      <c r="AL12" s="301"/>
      <c r="AM12" s="302"/>
    </row>
    <row r="13" spans="2:39" ht="15" x14ac:dyDescent="0.15">
      <c r="B13" s="193"/>
      <c r="C13" s="193"/>
      <c r="D13" s="193"/>
      <c r="E13" s="193"/>
      <c r="F13" s="226"/>
      <c r="G13" s="226"/>
      <c r="H13" s="226"/>
      <c r="I13" s="226"/>
      <c r="J13" s="300" t="s">
        <v>1060</v>
      </c>
      <c r="K13" s="301"/>
      <c r="L13" s="301"/>
      <c r="M13" s="301"/>
      <c r="N13" s="301"/>
      <c r="O13" s="301"/>
      <c r="P13" s="301"/>
      <c r="Q13" s="301"/>
      <c r="R13" s="301"/>
      <c r="S13" s="301"/>
      <c r="T13" s="301"/>
      <c r="U13" s="301"/>
      <c r="V13" s="301"/>
      <c r="W13" s="301"/>
      <c r="X13" s="301" t="s">
        <v>1082</v>
      </c>
      <c r="Y13" s="301"/>
      <c r="Z13" s="301"/>
      <c r="AA13" s="301"/>
      <c r="AB13" s="301"/>
      <c r="AC13" s="301"/>
      <c r="AD13" s="301"/>
      <c r="AE13" s="301"/>
      <c r="AF13" s="301"/>
      <c r="AG13" s="301"/>
      <c r="AH13" s="301"/>
      <c r="AI13" s="301"/>
      <c r="AJ13" s="301"/>
      <c r="AK13" s="301"/>
      <c r="AL13" s="301"/>
      <c r="AM13" s="302"/>
    </row>
    <row r="14" spans="2:39" ht="15" x14ac:dyDescent="0.15">
      <c r="B14" s="193"/>
      <c r="C14" s="193"/>
      <c r="D14" s="193"/>
      <c r="E14" s="193"/>
      <c r="F14" s="226"/>
      <c r="G14" s="226"/>
      <c r="H14" s="226"/>
      <c r="I14" s="226"/>
      <c r="J14" s="300" t="s">
        <v>1061</v>
      </c>
      <c r="K14" s="301"/>
      <c r="L14" s="301"/>
      <c r="M14" s="301"/>
      <c r="N14" s="301"/>
      <c r="O14" s="301"/>
      <c r="P14" s="301"/>
      <c r="Q14" s="301"/>
      <c r="R14" s="301"/>
      <c r="S14" s="301"/>
      <c r="T14" s="301"/>
      <c r="U14" s="301"/>
      <c r="V14" s="301"/>
      <c r="W14" s="301"/>
      <c r="X14" s="301" t="s">
        <v>1083</v>
      </c>
      <c r="Y14" s="301"/>
      <c r="Z14" s="301"/>
      <c r="AA14" s="301"/>
      <c r="AB14" s="301"/>
      <c r="AC14" s="301"/>
      <c r="AD14" s="301"/>
      <c r="AE14" s="301"/>
      <c r="AF14" s="301"/>
      <c r="AG14" s="301"/>
      <c r="AH14" s="301"/>
      <c r="AI14" s="301"/>
      <c r="AJ14" s="301"/>
      <c r="AK14" s="301"/>
      <c r="AL14" s="301"/>
      <c r="AM14" s="302"/>
    </row>
    <row r="15" spans="2:39" ht="15" x14ac:dyDescent="0.15">
      <c r="B15" s="193"/>
      <c r="C15" s="193"/>
      <c r="D15" s="193"/>
      <c r="E15" s="193"/>
      <c r="F15" s="226"/>
      <c r="G15" s="226"/>
      <c r="H15" s="226"/>
      <c r="I15" s="226"/>
      <c r="J15" s="300" t="s">
        <v>1062</v>
      </c>
      <c r="K15" s="301"/>
      <c r="L15" s="301"/>
      <c r="M15" s="301"/>
      <c r="N15" s="301"/>
      <c r="O15" s="301"/>
      <c r="P15" s="301"/>
      <c r="Q15" s="301"/>
      <c r="R15" s="301"/>
      <c r="S15" s="301"/>
      <c r="T15" s="301"/>
      <c r="U15" s="301"/>
      <c r="V15" s="301"/>
      <c r="W15" s="301"/>
      <c r="X15" s="301" t="s">
        <v>1084</v>
      </c>
      <c r="Y15" s="301"/>
      <c r="Z15" s="301"/>
      <c r="AA15" s="301"/>
      <c r="AB15" s="301"/>
      <c r="AC15" s="301"/>
      <c r="AD15" s="301"/>
      <c r="AE15" s="301"/>
      <c r="AF15" s="301"/>
      <c r="AG15" s="301"/>
      <c r="AH15" s="301"/>
      <c r="AI15" s="301"/>
      <c r="AJ15" s="301"/>
      <c r="AK15" s="301"/>
      <c r="AL15" s="301"/>
      <c r="AM15" s="302"/>
    </row>
    <row r="16" spans="2:39" ht="15" x14ac:dyDescent="0.15">
      <c r="B16" s="193"/>
      <c r="C16" s="193"/>
      <c r="D16" s="193"/>
      <c r="E16" s="193"/>
      <c r="F16" s="221"/>
      <c r="G16" s="222"/>
      <c r="H16" s="222"/>
      <c r="I16" s="223"/>
      <c r="J16" s="300" t="s">
        <v>1063</v>
      </c>
      <c r="K16" s="301"/>
      <c r="L16" s="301"/>
      <c r="M16" s="301"/>
      <c r="N16" s="301"/>
      <c r="O16" s="301"/>
      <c r="P16" s="301"/>
      <c r="Q16" s="301"/>
      <c r="R16" s="301"/>
      <c r="S16" s="301"/>
      <c r="T16" s="301"/>
      <c r="U16" s="301"/>
      <c r="V16" s="301"/>
      <c r="W16" s="301"/>
      <c r="X16" s="301" t="s">
        <v>1085</v>
      </c>
      <c r="Y16" s="301"/>
      <c r="Z16" s="301"/>
      <c r="AA16" s="301"/>
      <c r="AB16" s="301"/>
      <c r="AC16" s="301"/>
      <c r="AD16" s="301"/>
      <c r="AE16" s="301"/>
      <c r="AF16" s="301"/>
      <c r="AG16" s="301"/>
      <c r="AH16" s="301"/>
      <c r="AI16" s="301"/>
      <c r="AJ16" s="301"/>
      <c r="AK16" s="301"/>
      <c r="AL16" s="301"/>
      <c r="AM16" s="302"/>
    </row>
    <row r="17" spans="2:39" ht="15" x14ac:dyDescent="0.15">
      <c r="B17" s="193"/>
      <c r="C17" s="193"/>
      <c r="D17" s="193"/>
      <c r="E17" s="193"/>
      <c r="F17" s="226"/>
      <c r="G17" s="226"/>
      <c r="H17" s="226"/>
      <c r="I17" s="226"/>
      <c r="J17" s="300" t="s">
        <v>1064</v>
      </c>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2"/>
    </row>
    <row r="18" spans="2:39" ht="15" x14ac:dyDescent="0.15">
      <c r="B18" s="193"/>
      <c r="C18" s="193"/>
      <c r="D18" s="193"/>
      <c r="E18" s="193"/>
      <c r="F18" s="226"/>
      <c r="G18" s="226"/>
      <c r="H18" s="226"/>
      <c r="I18" s="226"/>
      <c r="J18" s="228"/>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30"/>
    </row>
    <row r="19" spans="2:39" ht="15" x14ac:dyDescent="0.15">
      <c r="B19" s="193"/>
      <c r="C19" s="193"/>
      <c r="D19" s="193"/>
      <c r="E19" s="193"/>
      <c r="F19" s="226" t="s">
        <v>1065</v>
      </c>
      <c r="G19" s="226"/>
      <c r="H19" s="226"/>
      <c r="I19" s="226"/>
      <c r="J19" s="303" t="s">
        <v>1066</v>
      </c>
      <c r="K19" s="304"/>
      <c r="L19" s="304"/>
      <c r="M19" s="304"/>
      <c r="N19" s="304"/>
      <c r="O19" s="304"/>
      <c r="P19" s="304"/>
      <c r="Q19" s="304"/>
      <c r="R19" s="304"/>
      <c r="S19" s="304"/>
      <c r="T19" s="304"/>
      <c r="U19" s="304"/>
      <c r="V19" s="304"/>
      <c r="W19" s="304"/>
      <c r="X19" s="304" t="s">
        <v>1086</v>
      </c>
      <c r="Y19" s="304"/>
      <c r="Z19" s="304"/>
      <c r="AA19" s="304"/>
      <c r="AB19" s="304"/>
      <c r="AC19" s="304"/>
      <c r="AD19" s="304"/>
      <c r="AE19" s="304"/>
      <c r="AF19" s="304"/>
      <c r="AG19" s="304"/>
      <c r="AH19" s="304"/>
      <c r="AI19" s="304"/>
      <c r="AJ19" s="304"/>
      <c r="AK19" s="304"/>
      <c r="AL19" s="304"/>
      <c r="AM19" s="305"/>
    </row>
    <row r="20" spans="2:39" ht="15" x14ac:dyDescent="0.15">
      <c r="B20" s="193"/>
      <c r="C20" s="193"/>
      <c r="D20" s="193"/>
      <c r="E20" s="193"/>
      <c r="F20" s="226"/>
      <c r="G20" s="226"/>
      <c r="H20" s="226"/>
      <c r="I20" s="226"/>
      <c r="J20" s="300" t="s">
        <v>1067</v>
      </c>
      <c r="K20" s="301"/>
      <c r="L20" s="301"/>
      <c r="M20" s="301"/>
      <c r="N20" s="301"/>
      <c r="O20" s="301"/>
      <c r="P20" s="301"/>
      <c r="Q20" s="301"/>
      <c r="R20" s="301"/>
      <c r="S20" s="301"/>
      <c r="T20" s="301"/>
      <c r="U20" s="301"/>
      <c r="V20" s="301"/>
      <c r="W20" s="301"/>
      <c r="X20" s="301" t="s">
        <v>1087</v>
      </c>
      <c r="Y20" s="301"/>
      <c r="Z20" s="301"/>
      <c r="AA20" s="301"/>
      <c r="AB20" s="301"/>
      <c r="AC20" s="301"/>
      <c r="AD20" s="301"/>
      <c r="AE20" s="301"/>
      <c r="AF20" s="301"/>
      <c r="AG20" s="301"/>
      <c r="AH20" s="301"/>
      <c r="AI20" s="301"/>
      <c r="AJ20" s="301"/>
      <c r="AK20" s="301"/>
      <c r="AL20" s="301"/>
      <c r="AM20" s="302"/>
    </row>
    <row r="21" spans="2:39" ht="15" x14ac:dyDescent="0.15">
      <c r="B21" s="193"/>
      <c r="C21" s="193"/>
      <c r="D21" s="193"/>
      <c r="E21" s="193"/>
      <c r="F21" s="226"/>
      <c r="G21" s="226"/>
      <c r="H21" s="226"/>
      <c r="I21" s="226"/>
      <c r="J21" s="300" t="s">
        <v>1068</v>
      </c>
      <c r="K21" s="301"/>
      <c r="L21" s="301"/>
      <c r="M21" s="301"/>
      <c r="N21" s="301"/>
      <c r="O21" s="301"/>
      <c r="P21" s="301"/>
      <c r="Q21" s="301"/>
      <c r="R21" s="301"/>
      <c r="S21" s="301"/>
      <c r="T21" s="301"/>
      <c r="U21" s="301"/>
      <c r="V21" s="301"/>
      <c r="W21" s="301"/>
      <c r="X21" s="301" t="s">
        <v>1088</v>
      </c>
      <c r="Y21" s="301"/>
      <c r="Z21" s="301"/>
      <c r="AA21" s="301"/>
      <c r="AB21" s="301"/>
      <c r="AC21" s="301"/>
      <c r="AD21" s="301"/>
      <c r="AE21" s="301"/>
      <c r="AF21" s="301"/>
      <c r="AG21" s="301"/>
      <c r="AH21" s="301"/>
      <c r="AI21" s="301"/>
      <c r="AJ21" s="301"/>
      <c r="AK21" s="301"/>
      <c r="AL21" s="301"/>
      <c r="AM21" s="302"/>
    </row>
    <row r="22" spans="2:39" ht="15" x14ac:dyDescent="0.15">
      <c r="B22" s="193"/>
      <c r="C22" s="193"/>
      <c r="D22" s="193"/>
      <c r="E22" s="193"/>
      <c r="F22" s="226"/>
      <c r="G22" s="226"/>
      <c r="H22" s="226"/>
      <c r="I22" s="226"/>
      <c r="J22" s="300" t="s">
        <v>1069</v>
      </c>
      <c r="K22" s="301"/>
      <c r="L22" s="301"/>
      <c r="M22" s="301"/>
      <c r="N22" s="301"/>
      <c r="O22" s="301"/>
      <c r="P22" s="301"/>
      <c r="Q22" s="301"/>
      <c r="R22" s="301"/>
      <c r="S22" s="301"/>
      <c r="T22" s="301"/>
      <c r="U22" s="301"/>
      <c r="V22" s="301"/>
      <c r="W22" s="301"/>
      <c r="X22" s="301" t="s">
        <v>1089</v>
      </c>
      <c r="Y22" s="301"/>
      <c r="Z22" s="301"/>
      <c r="AA22" s="301"/>
      <c r="AB22" s="301"/>
      <c r="AC22" s="301"/>
      <c r="AD22" s="301"/>
      <c r="AE22" s="301"/>
      <c r="AF22" s="301"/>
      <c r="AG22" s="301"/>
      <c r="AH22" s="301"/>
      <c r="AI22" s="301"/>
      <c r="AJ22" s="301"/>
      <c r="AK22" s="301"/>
      <c r="AL22" s="301"/>
      <c r="AM22" s="302"/>
    </row>
    <row r="23" spans="2:39" ht="15" x14ac:dyDescent="0.15">
      <c r="B23" s="193"/>
      <c r="C23" s="193"/>
      <c r="D23" s="193"/>
      <c r="E23" s="193"/>
      <c r="F23" s="226"/>
      <c r="G23" s="226"/>
      <c r="H23" s="226"/>
      <c r="I23" s="226"/>
      <c r="J23" s="300" t="s">
        <v>1070</v>
      </c>
      <c r="K23" s="301"/>
      <c r="L23" s="301"/>
      <c r="M23" s="301"/>
      <c r="N23" s="301"/>
      <c r="O23" s="301"/>
      <c r="P23" s="301"/>
      <c r="Q23" s="301"/>
      <c r="R23" s="301"/>
      <c r="S23" s="301"/>
      <c r="T23" s="301"/>
      <c r="U23" s="301"/>
      <c r="V23" s="301"/>
      <c r="W23" s="301"/>
      <c r="X23" s="301" t="s">
        <v>1094</v>
      </c>
      <c r="Y23" s="301"/>
      <c r="Z23" s="301"/>
      <c r="AA23" s="301"/>
      <c r="AB23" s="301"/>
      <c r="AC23" s="301"/>
      <c r="AD23" s="301"/>
      <c r="AE23" s="301"/>
      <c r="AF23" s="301"/>
      <c r="AG23" s="301"/>
      <c r="AH23" s="301"/>
      <c r="AI23" s="301"/>
      <c r="AJ23" s="301"/>
      <c r="AK23" s="301"/>
      <c r="AL23" s="301"/>
      <c r="AM23" s="302"/>
    </row>
    <row r="24" spans="2:39" ht="15" x14ac:dyDescent="0.15">
      <c r="B24" s="193"/>
      <c r="C24" s="193"/>
      <c r="D24" s="193"/>
      <c r="E24" s="193"/>
      <c r="F24" s="226"/>
      <c r="G24" s="226"/>
      <c r="H24" s="226"/>
      <c r="I24" s="226"/>
      <c r="J24" s="300" t="s">
        <v>1071</v>
      </c>
      <c r="K24" s="301"/>
      <c r="L24" s="301"/>
      <c r="M24" s="301"/>
      <c r="N24" s="301"/>
      <c r="O24" s="301"/>
      <c r="P24" s="301"/>
      <c r="Q24" s="301"/>
      <c r="R24" s="301"/>
      <c r="S24" s="301"/>
      <c r="T24" s="301"/>
      <c r="U24" s="301"/>
      <c r="V24" s="301"/>
      <c r="W24" s="301"/>
      <c r="X24" s="301" t="s">
        <v>1095</v>
      </c>
      <c r="Y24" s="301"/>
      <c r="Z24" s="301"/>
      <c r="AA24" s="301"/>
      <c r="AB24" s="301"/>
      <c r="AC24" s="301"/>
      <c r="AD24" s="301"/>
      <c r="AE24" s="301"/>
      <c r="AF24" s="301"/>
      <c r="AG24" s="301"/>
      <c r="AH24" s="301"/>
      <c r="AI24" s="301"/>
      <c r="AJ24" s="301"/>
      <c r="AK24" s="301"/>
      <c r="AL24" s="301"/>
      <c r="AM24" s="302"/>
    </row>
    <row r="25" spans="2:39" ht="15" x14ac:dyDescent="0.15">
      <c r="B25" s="193"/>
      <c r="C25" s="193"/>
      <c r="D25" s="193"/>
      <c r="E25" s="193"/>
      <c r="F25" s="226"/>
      <c r="G25" s="226"/>
      <c r="H25" s="226"/>
      <c r="I25" s="226"/>
      <c r="J25" s="300" t="s">
        <v>1072</v>
      </c>
      <c r="K25" s="301"/>
      <c r="L25" s="301"/>
      <c r="M25" s="301"/>
      <c r="N25" s="301"/>
      <c r="O25" s="301"/>
      <c r="P25" s="301"/>
      <c r="Q25" s="301"/>
      <c r="R25" s="301"/>
      <c r="S25" s="301"/>
      <c r="T25" s="301"/>
      <c r="U25" s="301"/>
      <c r="V25" s="301"/>
      <c r="W25" s="301"/>
      <c r="X25" s="301" t="s">
        <v>1090</v>
      </c>
      <c r="Y25" s="301"/>
      <c r="Z25" s="301"/>
      <c r="AA25" s="301"/>
      <c r="AB25" s="301"/>
      <c r="AC25" s="301"/>
      <c r="AD25" s="301"/>
      <c r="AE25" s="301"/>
      <c r="AF25" s="301"/>
      <c r="AG25" s="301"/>
      <c r="AH25" s="301"/>
      <c r="AI25" s="301"/>
      <c r="AJ25" s="301"/>
      <c r="AK25" s="301"/>
      <c r="AL25" s="301"/>
      <c r="AM25" s="302"/>
    </row>
    <row r="26" spans="2:39" ht="15" x14ac:dyDescent="0.15">
      <c r="B26" s="193"/>
      <c r="C26" s="193"/>
      <c r="D26" s="193"/>
      <c r="E26" s="193"/>
      <c r="F26" s="226"/>
      <c r="G26" s="226"/>
      <c r="H26" s="226"/>
      <c r="I26" s="226"/>
      <c r="J26" s="300" t="s">
        <v>1073</v>
      </c>
      <c r="K26" s="301"/>
      <c r="L26" s="301"/>
      <c r="M26" s="301"/>
      <c r="N26" s="301"/>
      <c r="O26" s="301"/>
      <c r="P26" s="301"/>
      <c r="Q26" s="301"/>
      <c r="R26" s="301"/>
      <c r="S26" s="301"/>
      <c r="T26" s="301"/>
      <c r="U26" s="301"/>
      <c r="V26" s="301"/>
      <c r="W26" s="301"/>
      <c r="X26" s="301" t="s">
        <v>1091</v>
      </c>
      <c r="Y26" s="301"/>
      <c r="Z26" s="301"/>
      <c r="AA26" s="301"/>
      <c r="AB26" s="301"/>
      <c r="AC26" s="301"/>
      <c r="AD26" s="301"/>
      <c r="AE26" s="301"/>
      <c r="AF26" s="301"/>
      <c r="AG26" s="301"/>
      <c r="AH26" s="301"/>
      <c r="AI26" s="301"/>
      <c r="AJ26" s="301"/>
      <c r="AK26" s="301"/>
      <c r="AL26" s="301"/>
      <c r="AM26" s="302"/>
    </row>
    <row r="27" spans="2:39" ht="15" x14ac:dyDescent="0.15">
      <c r="B27" s="193"/>
      <c r="C27" s="193"/>
      <c r="D27" s="193"/>
      <c r="E27" s="193"/>
      <c r="F27" s="226"/>
      <c r="G27" s="226"/>
      <c r="H27" s="226"/>
      <c r="I27" s="226"/>
      <c r="J27" s="300" t="s">
        <v>1074</v>
      </c>
      <c r="K27" s="301"/>
      <c r="L27" s="301"/>
      <c r="M27" s="301"/>
      <c r="N27" s="301"/>
      <c r="O27" s="301"/>
      <c r="P27" s="301"/>
      <c r="Q27" s="301"/>
      <c r="R27" s="301"/>
      <c r="S27" s="301"/>
      <c r="T27" s="301"/>
      <c r="U27" s="301"/>
      <c r="V27" s="301"/>
      <c r="W27" s="301"/>
      <c r="X27" s="301" t="s">
        <v>1092</v>
      </c>
      <c r="Y27" s="301"/>
      <c r="Z27" s="301"/>
      <c r="AA27" s="301"/>
      <c r="AB27" s="301"/>
      <c r="AC27" s="301"/>
      <c r="AD27" s="301"/>
      <c r="AE27" s="301"/>
      <c r="AF27" s="301"/>
      <c r="AG27" s="301"/>
      <c r="AH27" s="301"/>
      <c r="AI27" s="301"/>
      <c r="AJ27" s="301"/>
      <c r="AK27" s="301"/>
      <c r="AL27" s="301"/>
      <c r="AM27" s="302"/>
    </row>
    <row r="28" spans="2:39" ht="15" x14ac:dyDescent="0.15">
      <c r="B28" s="193"/>
      <c r="C28" s="193"/>
      <c r="D28" s="193"/>
      <c r="E28" s="193"/>
      <c r="F28" s="226"/>
      <c r="G28" s="226"/>
      <c r="H28" s="226"/>
      <c r="I28" s="226"/>
      <c r="J28" s="300" t="s">
        <v>1075</v>
      </c>
      <c r="K28" s="301"/>
      <c r="L28" s="301"/>
      <c r="M28" s="301"/>
      <c r="N28" s="301"/>
      <c r="O28" s="301"/>
      <c r="P28" s="301"/>
      <c r="Q28" s="301"/>
      <c r="R28" s="301"/>
      <c r="S28" s="301"/>
      <c r="T28" s="301"/>
      <c r="U28" s="301"/>
      <c r="V28" s="301"/>
      <c r="W28" s="301"/>
      <c r="X28" s="301" t="s">
        <v>1093</v>
      </c>
      <c r="Y28" s="301"/>
      <c r="Z28" s="301"/>
      <c r="AA28" s="301"/>
      <c r="AB28" s="301"/>
      <c r="AC28" s="301"/>
      <c r="AD28" s="301"/>
      <c r="AE28" s="301"/>
      <c r="AF28" s="301"/>
      <c r="AG28" s="301"/>
      <c r="AH28" s="301"/>
      <c r="AI28" s="301"/>
      <c r="AJ28" s="301"/>
      <c r="AK28" s="301"/>
      <c r="AL28" s="301"/>
      <c r="AM28" s="302"/>
    </row>
    <row r="29" spans="2:39" ht="15" x14ac:dyDescent="0.15">
      <c r="B29" s="193"/>
      <c r="C29" s="193"/>
      <c r="D29" s="193"/>
      <c r="E29" s="193"/>
      <c r="F29" s="226"/>
      <c r="G29" s="226"/>
      <c r="H29" s="226"/>
      <c r="I29" s="226"/>
      <c r="J29" s="300" t="s">
        <v>1076</v>
      </c>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2"/>
    </row>
    <row r="30" spans="2:39" ht="15" x14ac:dyDescent="0.15">
      <c r="B30" s="193"/>
      <c r="C30" s="193"/>
      <c r="D30" s="193"/>
      <c r="E30" s="193"/>
      <c r="F30" s="226"/>
      <c r="G30" s="226"/>
      <c r="H30" s="226"/>
      <c r="I30" s="226"/>
      <c r="J30" s="309"/>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1"/>
    </row>
    <row r="31" spans="2:39" ht="15" x14ac:dyDescent="0.15">
      <c r="B31" s="193"/>
      <c r="C31" s="193"/>
      <c r="D31" s="193"/>
      <c r="E31" s="193"/>
      <c r="F31" s="226" t="s">
        <v>1096</v>
      </c>
      <c r="G31" s="226"/>
      <c r="H31" s="226"/>
      <c r="I31" s="226"/>
      <c r="J31" s="291" t="s">
        <v>1097</v>
      </c>
      <c r="K31" s="292"/>
      <c r="L31" s="292"/>
      <c r="M31" s="292"/>
      <c r="N31" s="292"/>
      <c r="O31" s="292"/>
      <c r="P31" s="292"/>
      <c r="Q31" s="292"/>
      <c r="R31" s="292"/>
      <c r="S31" s="292"/>
      <c r="T31" s="292"/>
      <c r="U31" s="292"/>
      <c r="V31" s="292"/>
      <c r="W31" s="292"/>
      <c r="X31" s="292" t="s">
        <v>1104</v>
      </c>
      <c r="Y31" s="292"/>
      <c r="Z31" s="292"/>
      <c r="AA31" s="292"/>
      <c r="AB31" s="292"/>
      <c r="AC31" s="292"/>
      <c r="AD31" s="292"/>
      <c r="AE31" s="292"/>
      <c r="AF31" s="292"/>
      <c r="AG31" s="292"/>
      <c r="AH31" s="292"/>
      <c r="AI31" s="292"/>
      <c r="AJ31" s="292"/>
      <c r="AK31" s="292"/>
      <c r="AL31" s="292"/>
      <c r="AM31" s="293"/>
    </row>
    <row r="32" spans="2:39" ht="15" x14ac:dyDescent="0.15">
      <c r="B32" s="193"/>
      <c r="C32" s="193"/>
      <c r="D32" s="193"/>
      <c r="E32" s="193"/>
      <c r="F32" s="226"/>
      <c r="G32" s="226"/>
      <c r="H32" s="226"/>
      <c r="I32" s="226"/>
      <c r="J32" s="300" t="s">
        <v>1098</v>
      </c>
      <c r="K32" s="301"/>
      <c r="L32" s="301"/>
      <c r="M32" s="301"/>
      <c r="N32" s="301"/>
      <c r="O32" s="301"/>
      <c r="P32" s="301"/>
      <c r="Q32" s="301"/>
      <c r="R32" s="301"/>
      <c r="S32" s="301"/>
      <c r="T32" s="301"/>
      <c r="U32" s="301"/>
      <c r="V32" s="301"/>
      <c r="W32" s="301"/>
      <c r="X32" s="301" t="s">
        <v>1103</v>
      </c>
      <c r="Y32" s="301"/>
      <c r="Z32" s="301"/>
      <c r="AA32" s="301"/>
      <c r="AB32" s="301"/>
      <c r="AC32" s="301"/>
      <c r="AD32" s="301"/>
      <c r="AE32" s="301"/>
      <c r="AF32" s="301"/>
      <c r="AG32" s="301"/>
      <c r="AH32" s="301"/>
      <c r="AI32" s="301"/>
      <c r="AJ32" s="301"/>
      <c r="AK32" s="301"/>
      <c r="AL32" s="301"/>
      <c r="AM32" s="302"/>
    </row>
    <row r="33" spans="2:39" ht="15" x14ac:dyDescent="0.15">
      <c r="B33" s="193"/>
      <c r="C33" s="193"/>
      <c r="D33" s="193"/>
      <c r="E33" s="193"/>
      <c r="F33" s="226"/>
      <c r="G33" s="226"/>
      <c r="H33" s="226"/>
      <c r="I33" s="226"/>
      <c r="J33" s="300" t="s">
        <v>1099</v>
      </c>
      <c r="K33" s="301"/>
      <c r="L33" s="301"/>
      <c r="M33" s="301"/>
      <c r="N33" s="301"/>
      <c r="O33" s="301"/>
      <c r="P33" s="301"/>
      <c r="Q33" s="301"/>
      <c r="R33" s="301"/>
      <c r="S33" s="301"/>
      <c r="T33" s="301"/>
      <c r="U33" s="301"/>
      <c r="V33" s="301"/>
      <c r="W33" s="301"/>
      <c r="X33" s="301" t="s">
        <v>1105</v>
      </c>
      <c r="Y33" s="301"/>
      <c r="Z33" s="301"/>
      <c r="AA33" s="301"/>
      <c r="AB33" s="301"/>
      <c r="AC33" s="301"/>
      <c r="AD33" s="301"/>
      <c r="AE33" s="301"/>
      <c r="AF33" s="301"/>
      <c r="AG33" s="301"/>
      <c r="AH33" s="301"/>
      <c r="AI33" s="301"/>
      <c r="AJ33" s="301"/>
      <c r="AK33" s="301"/>
      <c r="AL33" s="301"/>
      <c r="AM33" s="302"/>
    </row>
    <row r="34" spans="2:39" ht="15" x14ac:dyDescent="0.15">
      <c r="B34" s="193"/>
      <c r="C34" s="193"/>
      <c r="D34" s="193"/>
      <c r="E34" s="193"/>
      <c r="F34" s="226"/>
      <c r="G34" s="226"/>
      <c r="H34" s="226"/>
      <c r="I34" s="226"/>
      <c r="J34" s="300" t="s">
        <v>1100</v>
      </c>
      <c r="K34" s="301"/>
      <c r="L34" s="301"/>
      <c r="M34" s="301"/>
      <c r="N34" s="301"/>
      <c r="O34" s="301"/>
      <c r="P34" s="301"/>
      <c r="Q34" s="301"/>
      <c r="R34" s="301"/>
      <c r="S34" s="301"/>
      <c r="T34" s="301"/>
      <c r="U34" s="301"/>
      <c r="V34" s="301"/>
      <c r="W34" s="301"/>
      <c r="X34" s="301" t="s">
        <v>1106</v>
      </c>
      <c r="Y34" s="301"/>
      <c r="Z34" s="301"/>
      <c r="AA34" s="301"/>
      <c r="AB34" s="301"/>
      <c r="AC34" s="301"/>
      <c r="AD34" s="301"/>
      <c r="AE34" s="301"/>
      <c r="AF34" s="301"/>
      <c r="AG34" s="301"/>
      <c r="AH34" s="301"/>
      <c r="AI34" s="301"/>
      <c r="AJ34" s="301"/>
      <c r="AK34" s="301"/>
      <c r="AL34" s="301"/>
      <c r="AM34" s="302"/>
    </row>
    <row r="35" spans="2:39" ht="15" x14ac:dyDescent="0.15">
      <c r="B35" s="193"/>
      <c r="C35" s="193"/>
      <c r="D35" s="193"/>
      <c r="E35" s="193"/>
      <c r="F35" s="226"/>
      <c r="G35" s="226"/>
      <c r="H35" s="226"/>
      <c r="I35" s="226"/>
      <c r="J35" s="300" t="s">
        <v>1101</v>
      </c>
      <c r="K35" s="301"/>
      <c r="L35" s="301"/>
      <c r="M35" s="301"/>
      <c r="N35" s="301"/>
      <c r="O35" s="301"/>
      <c r="P35" s="301"/>
      <c r="Q35" s="301"/>
      <c r="R35" s="301"/>
      <c r="S35" s="301"/>
      <c r="T35" s="301"/>
      <c r="U35" s="301"/>
      <c r="V35" s="301"/>
      <c r="W35" s="301"/>
      <c r="X35" s="301" t="s">
        <v>1109</v>
      </c>
      <c r="Y35" s="301"/>
      <c r="Z35" s="301"/>
      <c r="AA35" s="301"/>
      <c r="AB35" s="301"/>
      <c r="AC35" s="301"/>
      <c r="AD35" s="301"/>
      <c r="AE35" s="301"/>
      <c r="AF35" s="301"/>
      <c r="AG35" s="301"/>
      <c r="AH35" s="301"/>
      <c r="AI35" s="301"/>
      <c r="AJ35" s="301"/>
      <c r="AK35" s="301"/>
      <c r="AL35" s="301"/>
      <c r="AM35" s="302"/>
    </row>
    <row r="36" spans="2:39" ht="15" x14ac:dyDescent="0.15">
      <c r="B36" s="193"/>
      <c r="C36" s="193"/>
      <c r="D36" s="193"/>
      <c r="E36" s="193"/>
      <c r="F36" s="226"/>
      <c r="G36" s="226"/>
      <c r="H36" s="226"/>
      <c r="I36" s="226"/>
      <c r="J36" s="300" t="s">
        <v>1102</v>
      </c>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2"/>
    </row>
    <row r="37" spans="2:39" ht="15" x14ac:dyDescent="0.15">
      <c r="B37" s="193"/>
      <c r="C37" s="193"/>
      <c r="D37" s="193"/>
      <c r="E37" s="193"/>
      <c r="F37" s="226"/>
      <c r="G37" s="226"/>
      <c r="H37" s="226"/>
      <c r="I37" s="226"/>
      <c r="J37" s="300"/>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2"/>
    </row>
    <row r="38" spans="2:39" ht="15" x14ac:dyDescent="0.15">
      <c r="B38" s="213"/>
      <c r="C38" s="213"/>
      <c r="D38" s="213"/>
      <c r="E38" s="213"/>
      <c r="F38" s="227"/>
      <c r="G38" s="227"/>
      <c r="H38" s="227"/>
      <c r="I38" s="227"/>
      <c r="J38" s="119"/>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1"/>
    </row>
  </sheetData>
  <mergeCells count="144">
    <mergeCell ref="J30:W30"/>
    <mergeCell ref="X30:AM30"/>
    <mergeCell ref="J31:W31"/>
    <mergeCell ref="X31:AM31"/>
    <mergeCell ref="J32:W32"/>
    <mergeCell ref="X32:AM32"/>
    <mergeCell ref="J27:W27"/>
    <mergeCell ref="X27:AM27"/>
    <mergeCell ref="J28:W28"/>
    <mergeCell ref="X28:AM28"/>
    <mergeCell ref="J36:W36"/>
    <mergeCell ref="X36:AM36"/>
    <mergeCell ref="J37:W37"/>
    <mergeCell ref="X37:AM37"/>
    <mergeCell ref="J33:W33"/>
    <mergeCell ref="X33:AM33"/>
    <mergeCell ref="J34:W34"/>
    <mergeCell ref="X34:AM34"/>
    <mergeCell ref="J35:W35"/>
    <mergeCell ref="X35:AM35"/>
    <mergeCell ref="J29:W29"/>
    <mergeCell ref="X29:AM29"/>
    <mergeCell ref="J24:W24"/>
    <mergeCell ref="X24:AM24"/>
    <mergeCell ref="J25:W25"/>
    <mergeCell ref="X25:AM25"/>
    <mergeCell ref="J26:W26"/>
    <mergeCell ref="X26:AM26"/>
    <mergeCell ref="J21:W21"/>
    <mergeCell ref="X21:AM21"/>
    <mergeCell ref="J22:W22"/>
    <mergeCell ref="X22:AM22"/>
    <mergeCell ref="J23:W23"/>
    <mergeCell ref="X23:AM23"/>
    <mergeCell ref="J17:W17"/>
    <mergeCell ref="X17:AM17"/>
    <mergeCell ref="J19:W19"/>
    <mergeCell ref="X19:AM19"/>
    <mergeCell ref="J20:W20"/>
    <mergeCell ref="X20:AM20"/>
    <mergeCell ref="J14:W14"/>
    <mergeCell ref="X14:AM14"/>
    <mergeCell ref="J15:W15"/>
    <mergeCell ref="X15:AM15"/>
    <mergeCell ref="J16:W16"/>
    <mergeCell ref="X16:AM16"/>
    <mergeCell ref="J18:W18"/>
    <mergeCell ref="X18:AM18"/>
    <mergeCell ref="J11:W11"/>
    <mergeCell ref="X11:AM11"/>
    <mergeCell ref="J12:W12"/>
    <mergeCell ref="X12:AM12"/>
    <mergeCell ref="J13:W13"/>
    <mergeCell ref="X13:AM13"/>
    <mergeCell ref="J5:W5"/>
    <mergeCell ref="X5:AM5"/>
    <mergeCell ref="J6:W6"/>
    <mergeCell ref="X6:AM6"/>
    <mergeCell ref="J7:W7"/>
    <mergeCell ref="X7:AM7"/>
    <mergeCell ref="J8:W8"/>
    <mergeCell ref="X8:AM8"/>
    <mergeCell ref="J9:W9"/>
    <mergeCell ref="J10:AM10"/>
    <mergeCell ref="B38:E38"/>
    <mergeCell ref="F38:I38"/>
    <mergeCell ref="J2:AM2"/>
    <mergeCell ref="B37:E37"/>
    <mergeCell ref="F37:I37"/>
    <mergeCell ref="B35:E35"/>
    <mergeCell ref="F35:I35"/>
    <mergeCell ref="B36:E36"/>
    <mergeCell ref="F36:I36"/>
    <mergeCell ref="B33:E33"/>
    <mergeCell ref="F33:I33"/>
    <mergeCell ref="B34:E34"/>
    <mergeCell ref="F34:I34"/>
    <mergeCell ref="B31:E31"/>
    <mergeCell ref="F31:I31"/>
    <mergeCell ref="B32:E32"/>
    <mergeCell ref="F32:I32"/>
    <mergeCell ref="B29:E29"/>
    <mergeCell ref="F29:I29"/>
    <mergeCell ref="B30:E30"/>
    <mergeCell ref="F30:I30"/>
    <mergeCell ref="B27:E27"/>
    <mergeCell ref="F27:I27"/>
    <mergeCell ref="B28:E28"/>
    <mergeCell ref="F28:I28"/>
    <mergeCell ref="B25:E25"/>
    <mergeCell ref="F25:I25"/>
    <mergeCell ref="B26:E26"/>
    <mergeCell ref="F26:I26"/>
    <mergeCell ref="B23:E23"/>
    <mergeCell ref="F23:I23"/>
    <mergeCell ref="B24:E24"/>
    <mergeCell ref="F24:I24"/>
    <mergeCell ref="B21:E21"/>
    <mergeCell ref="F21:I21"/>
    <mergeCell ref="B22:E22"/>
    <mergeCell ref="F22:I22"/>
    <mergeCell ref="B19:E19"/>
    <mergeCell ref="F19:I19"/>
    <mergeCell ref="B20:E20"/>
    <mergeCell ref="F20:I20"/>
    <mergeCell ref="B16:E16"/>
    <mergeCell ref="F16:I16"/>
    <mergeCell ref="B17:E17"/>
    <mergeCell ref="F17:I17"/>
    <mergeCell ref="B18:E18"/>
    <mergeCell ref="F18:I18"/>
    <mergeCell ref="B14:E14"/>
    <mergeCell ref="F14:I14"/>
    <mergeCell ref="B15:E15"/>
    <mergeCell ref="F15:I15"/>
    <mergeCell ref="B12:E12"/>
    <mergeCell ref="F12:I12"/>
    <mergeCell ref="B13:E13"/>
    <mergeCell ref="F13:I13"/>
    <mergeCell ref="B10:E10"/>
    <mergeCell ref="F10:I10"/>
    <mergeCell ref="B11:E11"/>
    <mergeCell ref="F11:I11"/>
    <mergeCell ref="B8:E8"/>
    <mergeCell ref="F8:I8"/>
    <mergeCell ref="B9:E9"/>
    <mergeCell ref="F9:I9"/>
    <mergeCell ref="X9:AM9"/>
    <mergeCell ref="B6:E6"/>
    <mergeCell ref="F6:I6"/>
    <mergeCell ref="B7:E7"/>
    <mergeCell ref="F7:I7"/>
    <mergeCell ref="B4:E4"/>
    <mergeCell ref="F4:I4"/>
    <mergeCell ref="J4:AH4"/>
    <mergeCell ref="AI4:AM4"/>
    <mergeCell ref="B5:E5"/>
    <mergeCell ref="F5:I5"/>
    <mergeCell ref="B2:E2"/>
    <mergeCell ref="F2:I2"/>
    <mergeCell ref="B3:E3"/>
    <mergeCell ref="F3:I3"/>
    <mergeCell ref="J3:AH3"/>
    <mergeCell ref="AI3:AM3"/>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176</v>
      </c>
      <c r="C3" s="182"/>
      <c r="D3" s="182"/>
      <c r="E3" s="183"/>
      <c r="F3" s="184" t="s">
        <v>177</v>
      </c>
      <c r="G3" s="185"/>
      <c r="H3" s="185"/>
      <c r="I3" s="186"/>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16</v>
      </c>
      <c r="G4" s="196"/>
      <c r="H4" s="196"/>
      <c r="I4" s="197"/>
      <c r="J4" s="190" t="s">
        <v>0</v>
      </c>
      <c r="K4" s="191"/>
      <c r="L4" s="191"/>
      <c r="M4" s="191"/>
      <c r="N4" s="191"/>
      <c r="O4" s="191"/>
      <c r="P4" s="191"/>
      <c r="Q4" s="191"/>
      <c r="R4" s="191"/>
      <c r="S4" s="191"/>
      <c r="T4" s="191"/>
      <c r="U4" s="191"/>
      <c r="V4" s="191"/>
      <c r="W4" s="191"/>
      <c r="X4" s="191"/>
      <c r="Y4" s="198" t="s">
        <v>18</v>
      </c>
      <c r="Z4" s="199"/>
      <c r="AA4" s="199"/>
      <c r="AB4" s="199"/>
      <c r="AC4" s="199"/>
      <c r="AD4" s="199"/>
      <c r="AE4" s="199"/>
      <c r="AF4" s="199"/>
      <c r="AG4" s="199"/>
      <c r="AH4" s="200"/>
      <c r="AI4" s="190"/>
      <c r="AJ4" s="191"/>
      <c r="AK4" s="191"/>
      <c r="AL4" s="191"/>
      <c r="AM4" s="192"/>
    </row>
    <row r="5" spans="2:39" ht="15" x14ac:dyDescent="0.35">
      <c r="B5" s="193"/>
      <c r="C5" s="193"/>
      <c r="D5" s="193"/>
      <c r="E5" s="193"/>
      <c r="F5" s="194"/>
      <c r="G5" s="194"/>
      <c r="H5" s="194"/>
      <c r="I5" s="194"/>
      <c r="J5" s="190" t="s">
        <v>1</v>
      </c>
      <c r="K5" s="191"/>
      <c r="L5" s="191"/>
      <c r="M5" s="191"/>
      <c r="N5" s="191"/>
      <c r="O5" s="191"/>
      <c r="P5" s="191"/>
      <c r="Q5" s="191"/>
      <c r="R5" s="191"/>
      <c r="S5" s="191"/>
      <c r="T5" s="191"/>
      <c r="U5" s="191"/>
      <c r="V5" s="191"/>
      <c r="W5" s="191"/>
      <c r="X5" s="191"/>
      <c r="Y5" s="201" t="s">
        <v>19</v>
      </c>
      <c r="Z5" s="199"/>
      <c r="AA5" s="199"/>
      <c r="AB5" s="199"/>
      <c r="AC5" s="199"/>
      <c r="AD5" s="199"/>
      <c r="AE5" s="199"/>
      <c r="AF5" s="199"/>
      <c r="AG5" s="199"/>
      <c r="AH5" s="200"/>
      <c r="AI5" s="190"/>
      <c r="AJ5" s="191"/>
      <c r="AK5" s="191"/>
      <c r="AL5" s="191"/>
      <c r="AM5" s="192"/>
    </row>
    <row r="6" spans="2:39" ht="15" x14ac:dyDescent="0.35">
      <c r="B6" s="208"/>
      <c r="C6" s="208"/>
      <c r="D6" s="208"/>
      <c r="E6" s="208"/>
      <c r="F6" s="194"/>
      <c r="G6" s="194"/>
      <c r="H6" s="194"/>
      <c r="I6" s="194"/>
      <c r="J6" s="209" t="s">
        <v>2</v>
      </c>
      <c r="K6" s="210"/>
      <c r="L6" s="210"/>
      <c r="M6" s="210"/>
      <c r="N6" s="210"/>
      <c r="O6" s="210"/>
      <c r="P6" s="210"/>
      <c r="Q6" s="210"/>
      <c r="R6" s="210"/>
      <c r="S6" s="210"/>
      <c r="T6" s="210"/>
      <c r="U6" s="210"/>
      <c r="V6" s="210"/>
      <c r="W6" s="210"/>
      <c r="X6" s="210"/>
      <c r="Y6" s="202" t="s">
        <v>20</v>
      </c>
      <c r="Z6" s="203"/>
      <c r="AA6" s="203"/>
      <c r="AB6" s="203"/>
      <c r="AC6" s="203"/>
      <c r="AD6" s="203"/>
      <c r="AE6" s="203"/>
      <c r="AF6" s="203"/>
      <c r="AG6" s="203"/>
      <c r="AH6" s="204"/>
      <c r="AI6" s="190"/>
      <c r="AJ6" s="191"/>
      <c r="AK6" s="191"/>
      <c r="AL6" s="191"/>
      <c r="AM6" s="192"/>
    </row>
    <row r="7" spans="2:39" ht="15" x14ac:dyDescent="0.35">
      <c r="B7" s="193"/>
      <c r="C7" s="193"/>
      <c r="D7" s="193"/>
      <c r="E7" s="193"/>
      <c r="F7" s="194"/>
      <c r="G7" s="194"/>
      <c r="H7" s="194"/>
      <c r="I7" s="194"/>
      <c r="J7" s="211" t="s">
        <v>3</v>
      </c>
      <c r="K7" s="212"/>
      <c r="L7" s="212"/>
      <c r="M7" s="212"/>
      <c r="N7" s="212"/>
      <c r="O7" s="212"/>
      <c r="P7" s="212"/>
      <c r="Q7" s="212"/>
      <c r="R7" s="212"/>
      <c r="S7" s="212"/>
      <c r="T7" s="212"/>
      <c r="U7" s="212"/>
      <c r="V7" s="212"/>
      <c r="W7" s="212"/>
      <c r="X7" s="212"/>
      <c r="Y7" s="205" t="s">
        <v>21</v>
      </c>
      <c r="Z7" s="206"/>
      <c r="AA7" s="206"/>
      <c r="AB7" s="206"/>
      <c r="AC7" s="206"/>
      <c r="AD7" s="206"/>
      <c r="AE7" s="206"/>
      <c r="AF7" s="206"/>
      <c r="AG7" s="206"/>
      <c r="AH7" s="207"/>
      <c r="AI7" s="190"/>
      <c r="AJ7" s="191"/>
      <c r="AK7" s="191"/>
      <c r="AL7" s="191"/>
      <c r="AM7" s="192"/>
    </row>
    <row r="8" spans="2:39" ht="15" x14ac:dyDescent="0.35">
      <c r="B8" s="193"/>
      <c r="C8" s="193"/>
      <c r="D8" s="193"/>
      <c r="E8" s="193"/>
      <c r="F8" s="194"/>
      <c r="G8" s="194"/>
      <c r="H8" s="194"/>
      <c r="I8" s="194"/>
      <c r="J8" s="190" t="s">
        <v>4</v>
      </c>
      <c r="K8" s="191"/>
      <c r="L8" s="191"/>
      <c r="M8" s="191"/>
      <c r="N8" s="191"/>
      <c r="O8" s="191"/>
      <c r="P8" s="191"/>
      <c r="Q8" s="191"/>
      <c r="R8" s="191"/>
      <c r="S8" s="191"/>
      <c r="T8" s="191"/>
      <c r="U8" s="191"/>
      <c r="V8" s="191"/>
      <c r="W8" s="191"/>
      <c r="X8" s="191"/>
      <c r="Y8" s="201" t="s">
        <v>23</v>
      </c>
      <c r="Z8" s="199"/>
      <c r="AA8" s="199"/>
      <c r="AB8" s="199"/>
      <c r="AC8" s="199"/>
      <c r="AD8" s="199"/>
      <c r="AE8" s="199"/>
      <c r="AF8" s="199"/>
      <c r="AG8" s="199"/>
      <c r="AH8" s="200"/>
      <c r="AI8" s="190"/>
      <c r="AJ8" s="191"/>
      <c r="AK8" s="191"/>
      <c r="AL8" s="191"/>
      <c r="AM8" s="192"/>
    </row>
    <row r="9" spans="2:39" ht="15" x14ac:dyDescent="0.35">
      <c r="B9" s="193"/>
      <c r="C9" s="193"/>
      <c r="D9" s="193"/>
      <c r="E9" s="193"/>
      <c r="F9" s="194"/>
      <c r="G9" s="194"/>
      <c r="H9" s="194"/>
      <c r="I9" s="194"/>
      <c r="J9" s="190" t="s">
        <v>5</v>
      </c>
      <c r="K9" s="191"/>
      <c r="L9" s="191"/>
      <c r="M9" s="191"/>
      <c r="N9" s="191"/>
      <c r="O9" s="191"/>
      <c r="P9" s="191"/>
      <c r="Q9" s="191"/>
      <c r="R9" s="191"/>
      <c r="S9" s="191"/>
      <c r="T9" s="191"/>
      <c r="U9" s="191"/>
      <c r="V9" s="191"/>
      <c r="W9" s="191"/>
      <c r="X9" s="191"/>
      <c r="Y9" s="201" t="s">
        <v>22</v>
      </c>
      <c r="Z9" s="199"/>
      <c r="AA9" s="199"/>
      <c r="AB9" s="199"/>
      <c r="AC9" s="199"/>
      <c r="AD9" s="199"/>
      <c r="AE9" s="199"/>
      <c r="AF9" s="199"/>
      <c r="AG9" s="199"/>
      <c r="AH9" s="200"/>
      <c r="AI9" s="190"/>
      <c r="AJ9" s="191"/>
      <c r="AK9" s="191"/>
      <c r="AL9" s="191"/>
      <c r="AM9" s="192"/>
    </row>
    <row r="10" spans="2:39" ht="15" x14ac:dyDescent="0.35">
      <c r="B10" s="193"/>
      <c r="C10" s="193"/>
      <c r="D10" s="193"/>
      <c r="E10" s="193"/>
      <c r="F10" s="194"/>
      <c r="G10" s="194"/>
      <c r="H10" s="194"/>
      <c r="I10" s="194"/>
      <c r="J10" s="190" t="s">
        <v>6</v>
      </c>
      <c r="K10" s="191"/>
      <c r="L10" s="191"/>
      <c r="M10" s="191"/>
      <c r="N10" s="191"/>
      <c r="O10" s="191"/>
      <c r="P10" s="191"/>
      <c r="Q10" s="191"/>
      <c r="R10" s="191"/>
      <c r="S10" s="191"/>
      <c r="T10" s="191"/>
      <c r="U10" s="191"/>
      <c r="V10" s="191"/>
      <c r="W10" s="191"/>
      <c r="X10" s="191"/>
      <c r="Y10" s="201" t="s">
        <v>24</v>
      </c>
      <c r="Z10" s="199"/>
      <c r="AA10" s="199"/>
      <c r="AB10" s="199"/>
      <c r="AC10" s="199"/>
      <c r="AD10" s="199"/>
      <c r="AE10" s="199"/>
      <c r="AF10" s="199"/>
      <c r="AG10" s="199"/>
      <c r="AH10" s="200"/>
      <c r="AI10" s="190"/>
      <c r="AJ10" s="191"/>
      <c r="AK10" s="191"/>
      <c r="AL10" s="191"/>
      <c r="AM10" s="192"/>
    </row>
    <row r="11" spans="2:39" ht="15" x14ac:dyDescent="0.35">
      <c r="B11" s="193"/>
      <c r="C11" s="193"/>
      <c r="D11" s="193"/>
      <c r="E11" s="193"/>
      <c r="F11" s="194"/>
      <c r="G11" s="194"/>
      <c r="H11" s="194"/>
      <c r="I11" s="194"/>
      <c r="J11" s="190" t="s">
        <v>7</v>
      </c>
      <c r="K11" s="191"/>
      <c r="L11" s="191"/>
      <c r="M11" s="191"/>
      <c r="N11" s="191"/>
      <c r="O11" s="191"/>
      <c r="P11" s="191"/>
      <c r="Q11" s="191"/>
      <c r="R11" s="191"/>
      <c r="S11" s="191"/>
      <c r="T11" s="191"/>
      <c r="U11" s="191"/>
      <c r="V11" s="191"/>
      <c r="W11" s="191"/>
      <c r="X11" s="191"/>
      <c r="Y11" s="201" t="s">
        <v>25</v>
      </c>
      <c r="Z11" s="199"/>
      <c r="AA11" s="199"/>
      <c r="AB11" s="199"/>
      <c r="AC11" s="199"/>
      <c r="AD11" s="199"/>
      <c r="AE11" s="199"/>
      <c r="AF11" s="199"/>
      <c r="AG11" s="199"/>
      <c r="AH11" s="200"/>
      <c r="AI11" s="190"/>
      <c r="AJ11" s="191"/>
      <c r="AK11" s="191"/>
      <c r="AL11" s="191"/>
      <c r="AM11" s="192"/>
    </row>
    <row r="12" spans="2:39" ht="15" x14ac:dyDescent="0.35">
      <c r="B12" s="193"/>
      <c r="C12" s="193"/>
      <c r="D12" s="193"/>
      <c r="E12" s="193"/>
      <c r="F12" s="194"/>
      <c r="G12" s="194"/>
      <c r="H12" s="194"/>
      <c r="I12" s="194"/>
      <c r="J12" s="190" t="s">
        <v>8</v>
      </c>
      <c r="K12" s="191"/>
      <c r="L12" s="191"/>
      <c r="M12" s="191"/>
      <c r="N12" s="191"/>
      <c r="O12" s="191"/>
      <c r="P12" s="191"/>
      <c r="Q12" s="191"/>
      <c r="R12" s="191"/>
      <c r="S12" s="191"/>
      <c r="T12" s="191"/>
      <c r="U12" s="191"/>
      <c r="V12" s="191"/>
      <c r="W12" s="191"/>
      <c r="X12" s="191"/>
      <c r="Y12" s="201" t="s">
        <v>26</v>
      </c>
      <c r="Z12" s="199"/>
      <c r="AA12" s="199"/>
      <c r="AB12" s="199"/>
      <c r="AC12" s="199"/>
      <c r="AD12" s="199"/>
      <c r="AE12" s="199"/>
      <c r="AF12" s="199"/>
      <c r="AG12" s="199"/>
      <c r="AH12" s="200"/>
      <c r="AI12" s="190"/>
      <c r="AJ12" s="191"/>
      <c r="AK12" s="191"/>
      <c r="AL12" s="191"/>
      <c r="AM12" s="192"/>
    </row>
    <row r="13" spans="2:39" ht="15" x14ac:dyDescent="0.35">
      <c r="B13" s="193"/>
      <c r="C13" s="193"/>
      <c r="D13" s="193"/>
      <c r="E13" s="193"/>
      <c r="F13" s="194"/>
      <c r="G13" s="194"/>
      <c r="H13" s="194"/>
      <c r="I13" s="194"/>
      <c r="J13" s="190" t="s">
        <v>9</v>
      </c>
      <c r="K13" s="191"/>
      <c r="L13" s="191"/>
      <c r="M13" s="191"/>
      <c r="N13" s="191"/>
      <c r="O13" s="191"/>
      <c r="P13" s="191"/>
      <c r="Q13" s="191"/>
      <c r="R13" s="191"/>
      <c r="S13" s="191"/>
      <c r="T13" s="191"/>
      <c r="U13" s="191"/>
      <c r="V13" s="191"/>
      <c r="W13" s="191"/>
      <c r="X13" s="191"/>
      <c r="Y13" s="201" t="s">
        <v>27</v>
      </c>
      <c r="Z13" s="199"/>
      <c r="AA13" s="199"/>
      <c r="AB13" s="199"/>
      <c r="AC13" s="199"/>
      <c r="AD13" s="199"/>
      <c r="AE13" s="199"/>
      <c r="AF13" s="199"/>
      <c r="AG13" s="199"/>
      <c r="AH13" s="200"/>
      <c r="AI13" s="190"/>
      <c r="AJ13" s="191"/>
      <c r="AK13" s="191"/>
      <c r="AL13" s="191"/>
      <c r="AM13" s="192"/>
    </row>
    <row r="14" spans="2:39" ht="15" x14ac:dyDescent="0.35">
      <c r="B14" s="193"/>
      <c r="C14" s="193"/>
      <c r="D14" s="193"/>
      <c r="E14" s="193"/>
      <c r="F14" s="194"/>
      <c r="G14" s="194"/>
      <c r="H14" s="194"/>
      <c r="I14" s="194"/>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194"/>
      <c r="G15" s="194"/>
      <c r="H15" s="194"/>
      <c r="I15" s="194"/>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t="s">
        <v>17</v>
      </c>
      <c r="G16" s="196"/>
      <c r="H16" s="196"/>
      <c r="I16" s="197"/>
      <c r="J16" s="190" t="s">
        <v>11</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194"/>
      <c r="G17" s="194"/>
      <c r="H17" s="194"/>
      <c r="I17" s="194"/>
      <c r="J17" s="190" t="s">
        <v>12</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194"/>
      <c r="G18" s="194"/>
      <c r="H18" s="194"/>
      <c r="I18" s="194"/>
      <c r="J18" s="190" t="s">
        <v>13</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194"/>
      <c r="G19" s="194"/>
      <c r="H19" s="194"/>
      <c r="I19" s="194"/>
      <c r="J19" s="190"/>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194"/>
      <c r="G20" s="194"/>
      <c r="H20" s="194"/>
      <c r="I20" s="194"/>
      <c r="J20" s="190" t="s">
        <v>14</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194"/>
      <c r="G21" s="194"/>
      <c r="H21" s="194"/>
      <c r="I21" s="194"/>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194"/>
      <c r="G22" s="194"/>
      <c r="H22" s="194"/>
      <c r="I22" s="194"/>
      <c r="J22" s="190" t="s">
        <v>15</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194"/>
      <c r="G23" s="194"/>
      <c r="H23" s="194"/>
      <c r="I23" s="194"/>
      <c r="J23" s="190"/>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194"/>
      <c r="G24" s="194"/>
      <c r="H24" s="194"/>
      <c r="I24" s="194"/>
      <c r="J24" s="190"/>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194"/>
      <c r="G25" s="194"/>
      <c r="H25" s="194"/>
      <c r="I25" s="194"/>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194"/>
      <c r="G26" s="194"/>
      <c r="H26" s="194"/>
      <c r="I26" s="194"/>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194"/>
      <c r="G27" s="194"/>
      <c r="H27" s="194"/>
      <c r="I27" s="194"/>
      <c r="J27" s="190"/>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194"/>
      <c r="G28" s="194"/>
      <c r="H28" s="194"/>
      <c r="I28" s="194"/>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194"/>
      <c r="G29" s="194"/>
      <c r="H29" s="194"/>
      <c r="I29" s="194"/>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194"/>
      <c r="G30" s="194"/>
      <c r="H30" s="194"/>
      <c r="I30" s="194"/>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194"/>
      <c r="G31" s="194"/>
      <c r="H31" s="194"/>
      <c r="I31" s="194"/>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194"/>
      <c r="G32" s="194"/>
      <c r="H32" s="194"/>
      <c r="I32" s="194"/>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194"/>
      <c r="G33" s="194"/>
      <c r="H33" s="194"/>
      <c r="I33" s="194"/>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194"/>
      <c r="G34" s="194"/>
      <c r="H34" s="194"/>
      <c r="I34" s="194"/>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194"/>
      <c r="G35" s="194"/>
      <c r="H35" s="194"/>
      <c r="I35" s="194"/>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194"/>
      <c r="G36" s="194"/>
      <c r="H36" s="194"/>
      <c r="I36" s="194"/>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194"/>
      <c r="G37" s="194"/>
      <c r="H37" s="194"/>
      <c r="I37" s="194"/>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14"/>
      <c r="G38" s="214"/>
      <c r="H38" s="214"/>
      <c r="I38" s="214"/>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58">
    <mergeCell ref="B38:E38"/>
    <mergeCell ref="F38:I38"/>
    <mergeCell ref="J38:AH38"/>
    <mergeCell ref="AI38:AM38"/>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29:E29"/>
    <mergeCell ref="F29:I29"/>
    <mergeCell ref="J29:AH29"/>
    <mergeCell ref="AI29:AM29"/>
    <mergeCell ref="B31:E31"/>
    <mergeCell ref="F31:I31"/>
    <mergeCell ref="J31:AH31"/>
    <mergeCell ref="AI31:AM31"/>
    <mergeCell ref="B30:E30"/>
    <mergeCell ref="F30:I30"/>
    <mergeCell ref="J30:AH30"/>
    <mergeCell ref="AI30:AM30"/>
    <mergeCell ref="B28:E28"/>
    <mergeCell ref="F28:I28"/>
    <mergeCell ref="J28:AH28"/>
    <mergeCell ref="F22:I22"/>
    <mergeCell ref="J22:AH22"/>
    <mergeCell ref="B18:E18"/>
    <mergeCell ref="F18:I18"/>
    <mergeCell ref="J18:AH18"/>
    <mergeCell ref="B14:E14"/>
    <mergeCell ref="F14:I14"/>
    <mergeCell ref="J14:AH14"/>
    <mergeCell ref="AI28:AM28"/>
    <mergeCell ref="J5:X5"/>
    <mergeCell ref="J6:X6"/>
    <mergeCell ref="J7:X7"/>
    <mergeCell ref="J8:X8"/>
    <mergeCell ref="J9:X9"/>
    <mergeCell ref="J10:X10"/>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AI14:AM14"/>
    <mergeCell ref="B15:E15"/>
    <mergeCell ref="F15:I15"/>
    <mergeCell ref="J15:AH15"/>
    <mergeCell ref="AI15:AM15"/>
    <mergeCell ref="B12:E12"/>
    <mergeCell ref="F12:I12"/>
    <mergeCell ref="AI12:AM12"/>
    <mergeCell ref="B13:E13"/>
    <mergeCell ref="F13:I13"/>
    <mergeCell ref="AI13:AM13"/>
    <mergeCell ref="J12:X12"/>
    <mergeCell ref="J13:X13"/>
    <mergeCell ref="Y12:AH12"/>
    <mergeCell ref="Y13:AH13"/>
    <mergeCell ref="AI10:AM10"/>
    <mergeCell ref="B11:E11"/>
    <mergeCell ref="F11:I11"/>
    <mergeCell ref="AI11:AM11"/>
    <mergeCell ref="J11:X11"/>
    <mergeCell ref="Y11:AH11"/>
    <mergeCell ref="B8:E8"/>
    <mergeCell ref="F8:I8"/>
    <mergeCell ref="AI8:AM8"/>
    <mergeCell ref="B9:E9"/>
    <mergeCell ref="F9:I9"/>
    <mergeCell ref="AI9:AM9"/>
    <mergeCell ref="Y8:AH8"/>
    <mergeCell ref="Y9:AH9"/>
    <mergeCell ref="Y10:AH10"/>
    <mergeCell ref="B10:E10"/>
    <mergeCell ref="F10:I10"/>
    <mergeCell ref="B7:E7"/>
    <mergeCell ref="F7:I7"/>
    <mergeCell ref="AI7:AM7"/>
    <mergeCell ref="B4:E4"/>
    <mergeCell ref="F4:I4"/>
    <mergeCell ref="AI4:AM4"/>
    <mergeCell ref="B5:E5"/>
    <mergeCell ref="F5:I5"/>
    <mergeCell ref="AI5:AM5"/>
    <mergeCell ref="J4:X4"/>
    <mergeCell ref="Y4:AH4"/>
    <mergeCell ref="Y5:AH5"/>
    <mergeCell ref="Y6:AH6"/>
    <mergeCell ref="Y7:AH7"/>
    <mergeCell ref="B6:E6"/>
    <mergeCell ref="F6:I6"/>
    <mergeCell ref="B2:E2"/>
    <mergeCell ref="F2:I2"/>
    <mergeCell ref="AI2:AM2"/>
    <mergeCell ref="J2:AH2"/>
    <mergeCell ref="B3:E3"/>
    <mergeCell ref="F3:I3"/>
    <mergeCell ref="J3:AH3"/>
    <mergeCell ref="AI3:AM3"/>
    <mergeCell ref="AI6:AM6"/>
  </mergeCells>
  <phoneticPr fontId="1"/>
  <hyperlinks>
    <hyperlink ref="Y4" r:id="rId1"/>
    <hyperlink ref="Y5" r:id="rId2"/>
    <hyperlink ref="Y7" r:id="rId3"/>
    <hyperlink ref="Y8" r:id="rId4"/>
    <hyperlink ref="Y9" r:id="rId5"/>
    <hyperlink ref="Y10" r:id="rId6"/>
    <hyperlink ref="Y11" r:id="rId7"/>
    <hyperlink ref="Y12" r:id="rId8"/>
    <hyperlink ref="Y13" r:id="rId9"/>
    <hyperlink ref="Y6" r:id="rId10"/>
    <hyperlink ref="B2:E2" location="目次!A1" display="戻　る"/>
  </hyperlinks>
  <pageMargins left="0.70866141732283472" right="0.39370078740157483" top="0.78740157480314965" bottom="0.39370078740157483" header="0.51181102362204722" footer="0.31496062992125984"/>
  <pageSetup paperSize="9"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178</v>
      </c>
      <c r="C3" s="182"/>
      <c r="D3" s="182"/>
      <c r="E3" s="183"/>
      <c r="F3" s="218" t="s">
        <v>179</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16</v>
      </c>
      <c r="G4" s="196"/>
      <c r="H4" s="196"/>
      <c r="I4" s="197"/>
      <c r="J4" s="190" t="s">
        <v>169</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194"/>
      <c r="G5" s="194"/>
      <c r="H5" s="194"/>
      <c r="I5" s="194"/>
      <c r="J5" s="190" t="s">
        <v>170</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194"/>
      <c r="G6" s="194"/>
      <c r="H6" s="194"/>
      <c r="I6" s="194"/>
      <c r="J6" s="209" t="s">
        <v>171</v>
      </c>
      <c r="K6" s="210"/>
      <c r="L6" s="210"/>
      <c r="M6" s="210"/>
      <c r="N6" s="210"/>
      <c r="O6" s="210"/>
      <c r="P6" s="210"/>
      <c r="Q6" s="210"/>
      <c r="R6" s="210"/>
      <c r="S6" s="210"/>
      <c r="T6" s="210"/>
      <c r="U6" s="210"/>
      <c r="V6" s="210"/>
      <c r="W6" s="210"/>
      <c r="X6" s="210"/>
      <c r="Y6" s="210"/>
      <c r="Z6" s="210"/>
      <c r="AA6" s="210"/>
      <c r="AB6" s="210"/>
      <c r="AC6" s="210"/>
      <c r="AD6" s="210"/>
      <c r="AE6" s="210"/>
      <c r="AF6" s="210"/>
      <c r="AG6" s="210"/>
      <c r="AH6" s="224"/>
      <c r="AI6" s="190"/>
      <c r="AJ6" s="191"/>
      <c r="AK6" s="191"/>
      <c r="AL6" s="191"/>
      <c r="AM6" s="192"/>
    </row>
    <row r="7" spans="2:39" ht="15" x14ac:dyDescent="0.35">
      <c r="B7" s="193"/>
      <c r="C7" s="193"/>
      <c r="D7" s="193"/>
      <c r="E7" s="193"/>
      <c r="F7" s="194"/>
      <c r="G7" s="194"/>
      <c r="H7" s="194"/>
      <c r="I7" s="194"/>
      <c r="J7" s="211" t="s">
        <v>172</v>
      </c>
      <c r="K7" s="212"/>
      <c r="L7" s="212"/>
      <c r="M7" s="212"/>
      <c r="N7" s="212"/>
      <c r="O7" s="212"/>
      <c r="P7" s="212"/>
      <c r="Q7" s="212"/>
      <c r="R7" s="212"/>
      <c r="S7" s="212"/>
      <c r="T7" s="212"/>
      <c r="U7" s="212"/>
      <c r="V7" s="212"/>
      <c r="W7" s="212"/>
      <c r="X7" s="212"/>
      <c r="Y7" s="212"/>
      <c r="Z7" s="212"/>
      <c r="AA7" s="212"/>
      <c r="AB7" s="212"/>
      <c r="AC7" s="212"/>
      <c r="AD7" s="212"/>
      <c r="AE7" s="212"/>
      <c r="AF7" s="212"/>
      <c r="AG7" s="212"/>
      <c r="AH7" s="225"/>
      <c r="AI7" s="190"/>
      <c r="AJ7" s="191"/>
      <c r="AK7" s="191"/>
      <c r="AL7" s="191"/>
      <c r="AM7" s="192"/>
    </row>
    <row r="8" spans="2:39" ht="15" x14ac:dyDescent="0.35">
      <c r="B8" s="193"/>
      <c r="C8" s="193"/>
      <c r="D8" s="193"/>
      <c r="E8" s="193"/>
      <c r="F8" s="194"/>
      <c r="G8" s="194"/>
      <c r="H8" s="194"/>
      <c r="I8" s="194"/>
      <c r="J8" s="190" t="s">
        <v>173</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194"/>
      <c r="G9" s="194"/>
      <c r="H9" s="194"/>
      <c r="I9" s="194"/>
      <c r="J9" s="190" t="s">
        <v>174</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194"/>
      <c r="G10" s="194"/>
      <c r="H10" s="194"/>
      <c r="I10" s="194"/>
      <c r="J10" s="190" t="s">
        <v>175</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194"/>
      <c r="G11" s="194"/>
      <c r="H11" s="194"/>
      <c r="I11" s="194"/>
      <c r="J11" s="190" t="s">
        <v>166</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194"/>
      <c r="G12" s="194"/>
      <c r="H12" s="194"/>
      <c r="I12" s="194"/>
      <c r="J12" s="190" t="s">
        <v>167</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194"/>
      <c r="G13" s="194"/>
      <c r="H13" s="194"/>
      <c r="I13" s="194"/>
      <c r="J13" s="190" t="s">
        <v>168</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194"/>
      <c r="G14" s="194"/>
      <c r="H14" s="194"/>
      <c r="I14" s="194"/>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194"/>
      <c r="G15" s="194"/>
      <c r="H15" s="194"/>
      <c r="I15" s="194"/>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t="s">
        <v>17</v>
      </c>
      <c r="G16" s="196"/>
      <c r="H16" s="196"/>
      <c r="I16" s="197"/>
      <c r="J16" s="190" t="s">
        <v>153</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t="s">
        <v>155</v>
      </c>
      <c r="AJ16" s="191"/>
      <c r="AK16" s="191"/>
      <c r="AL16" s="191"/>
      <c r="AM16" s="192"/>
    </row>
    <row r="17" spans="2:39" ht="15" x14ac:dyDescent="0.35">
      <c r="B17" s="193"/>
      <c r="C17" s="193"/>
      <c r="D17" s="193"/>
      <c r="E17" s="193"/>
      <c r="F17" s="194"/>
      <c r="G17" s="194"/>
      <c r="H17" s="194"/>
      <c r="I17" s="194"/>
      <c r="J17" s="190"/>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194"/>
      <c r="G18" s="194"/>
      <c r="H18" s="194"/>
      <c r="I18" s="194"/>
      <c r="J18" s="190" t="s">
        <v>154</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t="s">
        <v>156</v>
      </c>
      <c r="AJ18" s="191"/>
      <c r="AK18" s="191"/>
      <c r="AL18" s="191"/>
      <c r="AM18" s="192"/>
    </row>
    <row r="19" spans="2:39" ht="15" x14ac:dyDescent="0.35">
      <c r="B19" s="193"/>
      <c r="C19" s="193"/>
      <c r="D19" s="193"/>
      <c r="E19" s="193"/>
      <c r="F19" s="194"/>
      <c r="G19" s="194"/>
      <c r="H19" s="194"/>
      <c r="I19" s="194"/>
      <c r="J19" s="190"/>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1" t="s">
        <v>157</v>
      </c>
      <c r="G20" s="222"/>
      <c r="H20" s="222"/>
      <c r="I20" s="223"/>
      <c r="J20" s="190" t="s">
        <v>165</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t="s">
        <v>159</v>
      </c>
      <c r="AJ20" s="191"/>
      <c r="AK20" s="191"/>
      <c r="AL20" s="191"/>
      <c r="AM20" s="192"/>
    </row>
    <row r="21" spans="2:39" ht="15" x14ac:dyDescent="0.35">
      <c r="B21" s="193"/>
      <c r="C21" s="193"/>
      <c r="D21" s="193"/>
      <c r="E21" s="193"/>
      <c r="F21" s="194"/>
      <c r="G21" s="194"/>
      <c r="H21" s="194"/>
      <c r="I21" s="194"/>
      <c r="J21" s="190" t="s">
        <v>158</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194"/>
      <c r="G22" s="194"/>
      <c r="H22" s="194"/>
      <c r="I22" s="194"/>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194"/>
      <c r="G23" s="194"/>
      <c r="H23" s="194"/>
      <c r="I23" s="194"/>
      <c r="J23" s="190" t="s">
        <v>160</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194"/>
      <c r="G24" s="194"/>
      <c r="H24" s="194"/>
      <c r="I24" s="194"/>
      <c r="J24" s="190" t="s">
        <v>161</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194"/>
      <c r="G25" s="194"/>
      <c r="H25" s="194"/>
      <c r="I25" s="194"/>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1" t="s">
        <v>162</v>
      </c>
      <c r="G26" s="222"/>
      <c r="H26" s="222"/>
      <c r="I26" s="223"/>
      <c r="J26" s="190" t="s">
        <v>163</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194"/>
      <c r="G27" s="194"/>
      <c r="H27" s="194"/>
      <c r="I27" s="194"/>
      <c r="J27" s="190" t="s">
        <v>164</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5" x14ac:dyDescent="0.35">
      <c r="B28" s="193"/>
      <c r="C28" s="193"/>
      <c r="D28" s="193"/>
      <c r="E28" s="193"/>
      <c r="F28" s="194"/>
      <c r="G28" s="194"/>
      <c r="H28" s="194"/>
      <c r="I28" s="194"/>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194"/>
      <c r="G29" s="194"/>
      <c r="H29" s="194"/>
      <c r="I29" s="194"/>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194"/>
      <c r="G30" s="194"/>
      <c r="H30" s="194"/>
      <c r="I30" s="194"/>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194"/>
      <c r="G31" s="194"/>
      <c r="H31" s="194"/>
      <c r="I31" s="194"/>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194"/>
      <c r="G32" s="194"/>
      <c r="H32" s="194"/>
      <c r="I32" s="194"/>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194"/>
      <c r="G33" s="194"/>
      <c r="H33" s="194"/>
      <c r="I33" s="194"/>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194"/>
      <c r="G34" s="194"/>
      <c r="H34" s="194"/>
      <c r="I34" s="194"/>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194"/>
      <c r="G35" s="194"/>
      <c r="H35" s="194"/>
      <c r="I35" s="194"/>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194"/>
      <c r="G36" s="194"/>
      <c r="H36" s="194"/>
      <c r="I36" s="194"/>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194"/>
      <c r="G37" s="194"/>
      <c r="H37" s="194"/>
      <c r="I37" s="194"/>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14"/>
      <c r="G38" s="214"/>
      <c r="H38" s="214"/>
      <c r="I38" s="214"/>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38:E38"/>
    <mergeCell ref="F38:I38"/>
    <mergeCell ref="J38:AH38"/>
    <mergeCell ref="AI38:AM38"/>
    <mergeCell ref="J4:AH4"/>
    <mergeCell ref="J5:AH5"/>
    <mergeCell ref="J6:AH6"/>
    <mergeCell ref="J7:AH7"/>
    <mergeCell ref="J8:AH8"/>
    <mergeCell ref="J9:AH9"/>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29:E29"/>
    <mergeCell ref="F29:I29"/>
    <mergeCell ref="J29:AH29"/>
    <mergeCell ref="AI29:AM29"/>
    <mergeCell ref="B33:E33"/>
    <mergeCell ref="F33:I33"/>
    <mergeCell ref="J33:AH33"/>
    <mergeCell ref="AI33:AM33"/>
    <mergeCell ref="B32:E32"/>
    <mergeCell ref="F32:I32"/>
    <mergeCell ref="J32:AH32"/>
    <mergeCell ref="AI32:AM32"/>
    <mergeCell ref="B30:E30"/>
    <mergeCell ref="F30:I30"/>
    <mergeCell ref="J30:AH30"/>
    <mergeCell ref="AI30:AM30"/>
    <mergeCell ref="B31:E31"/>
    <mergeCell ref="F31:I31"/>
    <mergeCell ref="J31:AH31"/>
    <mergeCell ref="AI31:AM31"/>
    <mergeCell ref="B28:E28"/>
    <mergeCell ref="F28:I28"/>
    <mergeCell ref="J28:AH28"/>
    <mergeCell ref="AI28:AM28"/>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AI12:AM12"/>
    <mergeCell ref="B13:E13"/>
    <mergeCell ref="F13:I13"/>
    <mergeCell ref="AI13:AM13"/>
    <mergeCell ref="B10:E10"/>
    <mergeCell ref="F10:I10"/>
    <mergeCell ref="AI10:AM10"/>
    <mergeCell ref="B11:E11"/>
    <mergeCell ref="F11:I11"/>
    <mergeCell ref="AI11:AM11"/>
    <mergeCell ref="J10:AH10"/>
    <mergeCell ref="J11:AH11"/>
    <mergeCell ref="J12:AH12"/>
    <mergeCell ref="J13:AH13"/>
    <mergeCell ref="B8:E8"/>
    <mergeCell ref="F8:I8"/>
    <mergeCell ref="AI8:AM8"/>
    <mergeCell ref="B9:E9"/>
    <mergeCell ref="F9:I9"/>
    <mergeCell ref="AI9:AM9"/>
    <mergeCell ref="B6:E6"/>
    <mergeCell ref="F6:I6"/>
    <mergeCell ref="AI6:AM6"/>
    <mergeCell ref="B7:E7"/>
    <mergeCell ref="F7:I7"/>
    <mergeCell ref="AI7:AM7"/>
    <mergeCell ref="B4:E4"/>
    <mergeCell ref="F4:I4"/>
    <mergeCell ref="AI4:AM4"/>
    <mergeCell ref="B5:E5"/>
    <mergeCell ref="F5:I5"/>
    <mergeCell ref="AI5:AM5"/>
    <mergeCell ref="B2:E2"/>
    <mergeCell ref="F2:I2"/>
    <mergeCell ref="J2:AH2"/>
    <mergeCell ref="AI2:AM2"/>
    <mergeCell ref="B3:E3"/>
    <mergeCell ref="F3:I3"/>
    <mergeCell ref="J3:AH3"/>
    <mergeCell ref="AI3:AM3"/>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42"/>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3.5" customHeight="1" x14ac:dyDescent="0.35">
      <c r="B3" s="181" t="s">
        <v>181</v>
      </c>
      <c r="C3" s="182"/>
      <c r="D3" s="182"/>
      <c r="E3" s="183"/>
      <c r="F3" s="184" t="s">
        <v>180</v>
      </c>
      <c r="G3" s="185"/>
      <c r="H3" s="185"/>
      <c r="I3" s="186"/>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16</v>
      </c>
      <c r="G4" s="196"/>
      <c r="H4" s="196"/>
      <c r="I4" s="197"/>
      <c r="J4" s="190" t="s">
        <v>182</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3.5" customHeight="1" x14ac:dyDescent="0.35">
      <c r="B5" s="193"/>
      <c r="C5" s="193"/>
      <c r="D5" s="193"/>
      <c r="E5" s="193"/>
      <c r="F5" s="226"/>
      <c r="G5" s="226"/>
      <c r="H5" s="226"/>
      <c r="I5" s="226"/>
      <c r="J5" s="190" t="s">
        <v>183</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3.5" customHeight="1" x14ac:dyDescent="0.35">
      <c r="B6" s="208"/>
      <c r="C6" s="208"/>
      <c r="D6" s="208"/>
      <c r="E6" s="208"/>
      <c r="F6" s="226"/>
      <c r="G6" s="226"/>
      <c r="H6" s="226"/>
      <c r="I6" s="226"/>
      <c r="J6" s="209" t="s">
        <v>184</v>
      </c>
      <c r="K6" s="210"/>
      <c r="L6" s="210"/>
      <c r="M6" s="210"/>
      <c r="N6" s="210"/>
      <c r="O6" s="210"/>
      <c r="P6" s="210"/>
      <c r="Q6" s="210"/>
      <c r="R6" s="210"/>
      <c r="S6" s="210"/>
      <c r="T6" s="210"/>
      <c r="U6" s="210"/>
      <c r="V6" s="210"/>
      <c r="W6" s="210"/>
      <c r="X6" s="210"/>
      <c r="Y6" s="210"/>
      <c r="Z6" s="210"/>
      <c r="AA6" s="210"/>
      <c r="AB6" s="210"/>
      <c r="AC6" s="210"/>
      <c r="AD6" s="210"/>
      <c r="AE6" s="210"/>
      <c r="AF6" s="210"/>
      <c r="AG6" s="210"/>
      <c r="AH6" s="224"/>
      <c r="AI6" s="190"/>
      <c r="AJ6" s="191"/>
      <c r="AK6" s="191"/>
      <c r="AL6" s="191"/>
      <c r="AM6" s="192"/>
    </row>
    <row r="7" spans="2:39" ht="13.5" customHeight="1" x14ac:dyDescent="0.35">
      <c r="B7" s="193"/>
      <c r="C7" s="193"/>
      <c r="D7" s="193"/>
      <c r="E7" s="193"/>
      <c r="F7" s="226"/>
      <c r="G7" s="226"/>
      <c r="H7" s="226"/>
      <c r="I7" s="226"/>
      <c r="J7" s="211" t="s">
        <v>185</v>
      </c>
      <c r="K7" s="212"/>
      <c r="L7" s="212"/>
      <c r="M7" s="212"/>
      <c r="N7" s="212"/>
      <c r="O7" s="212"/>
      <c r="P7" s="212"/>
      <c r="Q7" s="212"/>
      <c r="R7" s="212"/>
      <c r="S7" s="212"/>
      <c r="T7" s="212"/>
      <c r="U7" s="212"/>
      <c r="V7" s="212"/>
      <c r="W7" s="212"/>
      <c r="X7" s="212"/>
      <c r="Y7" s="212"/>
      <c r="Z7" s="212"/>
      <c r="AA7" s="212"/>
      <c r="AB7" s="212"/>
      <c r="AC7" s="212"/>
      <c r="AD7" s="212"/>
      <c r="AE7" s="212"/>
      <c r="AF7" s="212"/>
      <c r="AG7" s="212"/>
      <c r="AH7" s="225"/>
      <c r="AI7" s="190"/>
      <c r="AJ7" s="191"/>
      <c r="AK7" s="191"/>
      <c r="AL7" s="191"/>
      <c r="AM7" s="192"/>
    </row>
    <row r="8" spans="2:39" ht="13.5" customHeight="1" x14ac:dyDescent="0.35">
      <c r="B8" s="193"/>
      <c r="C8" s="193"/>
      <c r="D8" s="193"/>
      <c r="E8" s="193"/>
      <c r="F8" s="226"/>
      <c r="G8" s="226"/>
      <c r="H8" s="226"/>
      <c r="I8" s="226"/>
      <c r="J8" s="190" t="s">
        <v>186</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3.5" customHeight="1" x14ac:dyDescent="0.35">
      <c r="B9" s="193"/>
      <c r="C9" s="193"/>
      <c r="D9" s="193"/>
      <c r="E9" s="193"/>
      <c r="F9" s="226"/>
      <c r="G9" s="226"/>
      <c r="H9" s="226"/>
      <c r="I9" s="226"/>
      <c r="J9" s="190" t="s">
        <v>187</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3.5" customHeight="1" x14ac:dyDescent="0.35">
      <c r="B10" s="193"/>
      <c r="C10" s="193"/>
      <c r="D10" s="193"/>
      <c r="E10" s="193"/>
      <c r="F10" s="226"/>
      <c r="G10" s="226"/>
      <c r="H10" s="226"/>
      <c r="I10" s="226"/>
      <c r="J10" s="190" t="s">
        <v>188</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3.5" customHeight="1" x14ac:dyDescent="0.35">
      <c r="B11" s="193"/>
      <c r="C11" s="193"/>
      <c r="D11" s="193"/>
      <c r="E11" s="193"/>
      <c r="F11" s="226"/>
      <c r="G11" s="226"/>
      <c r="H11" s="226"/>
      <c r="I11" s="226"/>
      <c r="J11" s="190" t="s">
        <v>189</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3.5" customHeight="1" x14ac:dyDescent="0.35">
      <c r="B12" s="193"/>
      <c r="C12" s="193"/>
      <c r="D12" s="193"/>
      <c r="E12" s="193"/>
      <c r="F12" s="226"/>
      <c r="G12" s="226"/>
      <c r="H12" s="226"/>
      <c r="I12" s="226"/>
      <c r="J12" s="190" t="s">
        <v>190</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3.5" customHeight="1" x14ac:dyDescent="0.35">
      <c r="B13" s="193"/>
      <c r="C13" s="193"/>
      <c r="D13" s="193"/>
      <c r="E13" s="193"/>
      <c r="F13" s="226"/>
      <c r="G13" s="226"/>
      <c r="H13" s="226"/>
      <c r="I13" s="226"/>
      <c r="J13" s="190" t="s">
        <v>191</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3.5" customHeight="1" x14ac:dyDescent="0.35">
      <c r="B14" s="193"/>
      <c r="C14" s="193"/>
      <c r="D14" s="193"/>
      <c r="E14" s="193"/>
      <c r="F14" s="226"/>
      <c r="G14" s="226"/>
      <c r="H14" s="226"/>
      <c r="I14" s="226"/>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3.5" customHeight="1"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3.5" customHeight="1" x14ac:dyDescent="0.35">
      <c r="B16" s="193"/>
      <c r="C16" s="193"/>
      <c r="D16" s="193"/>
      <c r="E16" s="193"/>
      <c r="F16" s="195" t="s">
        <v>17</v>
      </c>
      <c r="G16" s="196"/>
      <c r="H16" s="196"/>
      <c r="I16" s="197"/>
      <c r="J16" s="190" t="s">
        <v>192</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3.5" customHeight="1" x14ac:dyDescent="0.35">
      <c r="B17" s="193"/>
      <c r="C17" s="193"/>
      <c r="D17" s="193"/>
      <c r="E17" s="193"/>
      <c r="F17" s="226"/>
      <c r="G17" s="226"/>
      <c r="H17" s="226"/>
      <c r="I17" s="226"/>
      <c r="J17" s="190"/>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3.5" customHeight="1" x14ac:dyDescent="0.35">
      <c r="B18" s="193"/>
      <c r="C18" s="193"/>
      <c r="D18" s="193"/>
      <c r="E18" s="193"/>
      <c r="F18" s="226"/>
      <c r="G18" s="226"/>
      <c r="H18" s="226"/>
      <c r="I18" s="226"/>
      <c r="J18" s="190" t="s">
        <v>193</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3.5" customHeight="1" x14ac:dyDescent="0.35">
      <c r="B19" s="193"/>
      <c r="C19" s="193"/>
      <c r="D19" s="193"/>
      <c r="E19" s="193"/>
      <c r="F19" s="226"/>
      <c r="G19" s="226"/>
      <c r="H19" s="226"/>
      <c r="I19" s="226"/>
      <c r="J19" s="190"/>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3.5" customHeight="1" x14ac:dyDescent="0.35">
      <c r="B20" s="193"/>
      <c r="C20" s="193"/>
      <c r="D20" s="193"/>
      <c r="E20" s="193"/>
      <c r="F20" s="226" t="s">
        <v>194</v>
      </c>
      <c r="G20" s="226"/>
      <c r="H20" s="226"/>
      <c r="I20" s="226"/>
      <c r="J20" s="190" t="s">
        <v>195</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t="s">
        <v>202</v>
      </c>
      <c r="AJ20" s="191"/>
      <c r="AK20" s="191"/>
      <c r="AL20" s="191"/>
      <c r="AM20" s="192"/>
    </row>
    <row r="21" spans="2:39" ht="13.5" customHeight="1" x14ac:dyDescent="0.35">
      <c r="B21" s="193"/>
      <c r="C21" s="193"/>
      <c r="D21" s="193"/>
      <c r="E21" s="193"/>
      <c r="F21" s="226"/>
      <c r="G21" s="226"/>
      <c r="H21" s="226"/>
      <c r="I21" s="226"/>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3.5" customHeight="1" x14ac:dyDescent="0.35">
      <c r="B22" s="193"/>
      <c r="C22" s="193"/>
      <c r="D22" s="193"/>
      <c r="E22" s="193"/>
      <c r="F22" s="226" t="s">
        <v>196</v>
      </c>
      <c r="G22" s="226"/>
      <c r="H22" s="226"/>
      <c r="I22" s="226"/>
      <c r="J22" s="190" t="s">
        <v>197</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3.5" customHeight="1" x14ac:dyDescent="0.35">
      <c r="B23" s="193"/>
      <c r="C23" s="193"/>
      <c r="D23" s="193"/>
      <c r="E23" s="193"/>
      <c r="F23" s="226"/>
      <c r="G23" s="226"/>
      <c r="H23" s="226"/>
      <c r="I23" s="226"/>
      <c r="J23" s="190"/>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3.5" customHeight="1" x14ac:dyDescent="0.35">
      <c r="B24" s="193"/>
      <c r="C24" s="193"/>
      <c r="D24" s="193"/>
      <c r="E24" s="193"/>
      <c r="F24" s="226"/>
      <c r="G24" s="226"/>
      <c r="H24" s="226"/>
      <c r="I24" s="226"/>
      <c r="J24" s="190" t="s">
        <v>198</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3.5" customHeight="1" x14ac:dyDescent="0.35">
      <c r="B25" s="193"/>
      <c r="C25" s="193"/>
      <c r="D25" s="193"/>
      <c r="E25" s="193"/>
      <c r="F25" s="226"/>
      <c r="G25" s="226"/>
      <c r="H25" s="226"/>
      <c r="I25" s="226"/>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3.5" customHeight="1" x14ac:dyDescent="0.35">
      <c r="B26" s="193"/>
      <c r="C26" s="193"/>
      <c r="D26" s="193"/>
      <c r="E26" s="193"/>
      <c r="F26" s="226"/>
      <c r="G26" s="226"/>
      <c r="H26" s="226"/>
      <c r="I26" s="226"/>
      <c r="J26" s="190" t="s">
        <v>199</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3.5" customHeight="1" x14ac:dyDescent="0.35">
      <c r="B27" s="193"/>
      <c r="C27" s="193"/>
      <c r="D27" s="193"/>
      <c r="E27" s="193"/>
      <c r="F27" s="226"/>
      <c r="G27" s="226"/>
      <c r="H27" s="226"/>
      <c r="I27" s="226"/>
      <c r="J27" s="190"/>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3.5" customHeight="1" x14ac:dyDescent="0.35">
      <c r="B28" s="193"/>
      <c r="C28" s="193"/>
      <c r="D28" s="193"/>
      <c r="E28" s="193"/>
      <c r="F28" s="226"/>
      <c r="G28" s="226"/>
      <c r="H28" s="226"/>
      <c r="I28" s="226"/>
      <c r="J28" s="190"/>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3.5" customHeight="1" x14ac:dyDescent="0.35">
      <c r="B29" s="193"/>
      <c r="C29" s="193"/>
      <c r="D29" s="193"/>
      <c r="E29" s="193"/>
      <c r="F29" s="226" t="s">
        <v>200</v>
      </c>
      <c r="G29" s="226"/>
      <c r="H29" s="226"/>
      <c r="I29" s="226"/>
      <c r="J29" s="190" t="s">
        <v>201</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3.5" customHeight="1"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3.5" customHeight="1" x14ac:dyDescent="0.35">
      <c r="B31" s="193"/>
      <c r="C31" s="193"/>
      <c r="D31" s="193"/>
      <c r="E31" s="193"/>
      <c r="F31" s="226"/>
      <c r="G31" s="226"/>
      <c r="H31" s="226"/>
      <c r="I31" s="226"/>
      <c r="J31" s="190"/>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3.5" customHeight="1"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3.5" customHeight="1" x14ac:dyDescent="0.35">
      <c r="B33" s="193"/>
      <c r="C33" s="193"/>
      <c r="D33" s="193"/>
      <c r="E33" s="193"/>
      <c r="F33" s="226"/>
      <c r="G33" s="226"/>
      <c r="H33" s="226"/>
      <c r="I33" s="226"/>
      <c r="J33" s="190"/>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3.5" customHeight="1" x14ac:dyDescent="0.35">
      <c r="B34" s="193"/>
      <c r="C34" s="193"/>
      <c r="D34" s="193"/>
      <c r="E34" s="193"/>
      <c r="F34" s="226"/>
      <c r="G34" s="226"/>
      <c r="H34" s="226"/>
      <c r="I34" s="226"/>
      <c r="J34" s="190"/>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3.5" customHeight="1"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3.5" customHeight="1"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3.5" customHeight="1"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3.5" customHeight="1" x14ac:dyDescent="0.35">
      <c r="B38" s="193"/>
      <c r="C38" s="193"/>
      <c r="D38" s="193"/>
      <c r="E38" s="193"/>
      <c r="F38" s="226"/>
      <c r="G38" s="226"/>
      <c r="H38" s="226"/>
      <c r="I38" s="226"/>
      <c r="J38" s="190"/>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2"/>
      <c r="AI38" s="190"/>
      <c r="AJ38" s="191"/>
      <c r="AK38" s="191"/>
      <c r="AL38" s="191"/>
      <c r="AM38" s="192"/>
    </row>
    <row r="39" spans="2:39" ht="13.5" customHeight="1" x14ac:dyDescent="0.35">
      <c r="B39" s="193"/>
      <c r="C39" s="193"/>
      <c r="D39" s="193"/>
      <c r="E39" s="193"/>
      <c r="F39" s="226"/>
      <c r="G39" s="226"/>
      <c r="H39" s="226"/>
      <c r="I39" s="226"/>
      <c r="J39" s="190"/>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2"/>
      <c r="AI39" s="190"/>
      <c r="AJ39" s="191"/>
      <c r="AK39" s="191"/>
      <c r="AL39" s="191"/>
      <c r="AM39" s="192"/>
    </row>
    <row r="40" spans="2:39" ht="13.5" customHeight="1" x14ac:dyDescent="0.35">
      <c r="B40" s="193"/>
      <c r="C40" s="193"/>
      <c r="D40" s="193"/>
      <c r="E40" s="193"/>
      <c r="F40" s="226"/>
      <c r="G40" s="226"/>
      <c r="H40" s="226"/>
      <c r="I40" s="226"/>
      <c r="J40" s="190"/>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2"/>
      <c r="AI40" s="190"/>
      <c r="AJ40" s="191"/>
      <c r="AK40" s="191"/>
      <c r="AL40" s="191"/>
      <c r="AM40" s="192"/>
    </row>
    <row r="41" spans="2:39" ht="13.5" customHeight="1" x14ac:dyDescent="0.35">
      <c r="B41" s="193"/>
      <c r="C41" s="193"/>
      <c r="D41" s="193"/>
      <c r="E41" s="193"/>
      <c r="F41" s="226"/>
      <c r="G41" s="226"/>
      <c r="H41" s="226"/>
      <c r="I41" s="226"/>
      <c r="J41" s="190"/>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2"/>
      <c r="AI41" s="190"/>
      <c r="AJ41" s="191"/>
      <c r="AK41" s="191"/>
      <c r="AL41" s="191"/>
      <c r="AM41" s="192"/>
    </row>
    <row r="42" spans="2:39" ht="13.5" customHeight="1" x14ac:dyDescent="0.35">
      <c r="B42" s="213"/>
      <c r="C42" s="213"/>
      <c r="D42" s="213"/>
      <c r="E42" s="213"/>
      <c r="F42" s="227"/>
      <c r="G42" s="227"/>
      <c r="H42" s="227"/>
      <c r="I42" s="227"/>
      <c r="J42" s="215"/>
      <c r="K42" s="216"/>
      <c r="L42" s="216"/>
      <c r="M42" s="216"/>
      <c r="N42" s="216"/>
      <c r="O42" s="216"/>
      <c r="P42" s="216"/>
      <c r="Q42" s="216"/>
      <c r="R42" s="216"/>
      <c r="S42" s="216"/>
      <c r="T42" s="216"/>
      <c r="U42" s="216"/>
      <c r="V42" s="216"/>
      <c r="W42" s="216"/>
      <c r="X42" s="216"/>
      <c r="Y42" s="216"/>
      <c r="Z42" s="216"/>
      <c r="AA42" s="216"/>
      <c r="AB42" s="216"/>
      <c r="AC42" s="216"/>
      <c r="AD42" s="216"/>
      <c r="AE42" s="216"/>
      <c r="AF42" s="216"/>
      <c r="AG42" s="216"/>
      <c r="AH42" s="217"/>
      <c r="AI42" s="215"/>
      <c r="AJ42" s="216"/>
      <c r="AK42" s="216"/>
      <c r="AL42" s="216"/>
      <c r="AM42" s="217"/>
    </row>
  </sheetData>
  <mergeCells count="164">
    <mergeCell ref="J29:AH29"/>
    <mergeCell ref="AI29:AM29"/>
    <mergeCell ref="J27:AH27"/>
    <mergeCell ref="AI27:AM27"/>
    <mergeCell ref="B28:E28"/>
    <mergeCell ref="F28:I28"/>
    <mergeCell ref="J28:AH28"/>
    <mergeCell ref="AI28:AM28"/>
    <mergeCell ref="B42:E42"/>
    <mergeCell ref="F42:I42"/>
    <mergeCell ref="J42:AH42"/>
    <mergeCell ref="AI42:AM42"/>
    <mergeCell ref="B41:E41"/>
    <mergeCell ref="F41:I41"/>
    <mergeCell ref="J41:AH41"/>
    <mergeCell ref="AI41:AM41"/>
    <mergeCell ref="J32:AH32"/>
    <mergeCell ref="AI32:AM32"/>
    <mergeCell ref="B36:E36"/>
    <mergeCell ref="F36:I36"/>
    <mergeCell ref="J36:AH36"/>
    <mergeCell ref="AI36:AM36"/>
    <mergeCell ref="B29:E29"/>
    <mergeCell ref="F29:I29"/>
    <mergeCell ref="B26:E26"/>
    <mergeCell ref="F26:I26"/>
    <mergeCell ref="J26:AH26"/>
    <mergeCell ref="AI26:AM26"/>
    <mergeCell ref="B27:E27"/>
    <mergeCell ref="F27:I27"/>
    <mergeCell ref="B40:E40"/>
    <mergeCell ref="F40:I40"/>
    <mergeCell ref="J40:AH40"/>
    <mergeCell ref="AI40:AM40"/>
    <mergeCell ref="B38:E38"/>
    <mergeCell ref="F38:I38"/>
    <mergeCell ref="J38:AH38"/>
    <mergeCell ref="AI38:AM38"/>
    <mergeCell ref="B39:E39"/>
    <mergeCell ref="F39:I39"/>
    <mergeCell ref="J39:AH39"/>
    <mergeCell ref="AI39:AM39"/>
    <mergeCell ref="B37:E37"/>
    <mergeCell ref="F37:I37"/>
    <mergeCell ref="J37:AH37"/>
    <mergeCell ref="AI37:AM37"/>
    <mergeCell ref="B32:E32"/>
    <mergeCell ref="F32:I32"/>
    <mergeCell ref="B30:E30"/>
    <mergeCell ref="F30:I30"/>
    <mergeCell ref="J30:AH30"/>
    <mergeCell ref="AI30:AM30"/>
    <mergeCell ref="B31:E31"/>
    <mergeCell ref="F31:I31"/>
    <mergeCell ref="J31:AH31"/>
    <mergeCell ref="AI31:AM31"/>
    <mergeCell ref="B35:E35"/>
    <mergeCell ref="F35:I35"/>
    <mergeCell ref="J35:AH35"/>
    <mergeCell ref="AI35:AM35"/>
    <mergeCell ref="B33:E33"/>
    <mergeCell ref="F33:I33"/>
    <mergeCell ref="J33:AH33"/>
    <mergeCell ref="AI33:AM33"/>
    <mergeCell ref="B34:E34"/>
    <mergeCell ref="F34:I34"/>
    <mergeCell ref="J34:AH34"/>
    <mergeCell ref="AI34:AM34"/>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42"/>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203</v>
      </c>
      <c r="C3" s="182"/>
      <c r="D3" s="182"/>
      <c r="E3" s="183"/>
      <c r="F3" s="218" t="s">
        <v>204</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205</v>
      </c>
      <c r="G4" s="196"/>
      <c r="H4" s="196"/>
      <c r="I4" s="197"/>
      <c r="J4" s="228" t="s">
        <v>206</v>
      </c>
      <c r="K4" s="229"/>
      <c r="L4" s="229"/>
      <c r="M4" s="229"/>
      <c r="N4" s="229"/>
      <c r="O4" s="229"/>
      <c r="P4" s="229"/>
      <c r="Q4" s="229"/>
      <c r="R4" s="229"/>
      <c r="S4" s="229"/>
      <c r="T4" s="229"/>
      <c r="U4" s="229"/>
      <c r="V4" s="229"/>
      <c r="W4" s="229"/>
      <c r="X4" s="229"/>
      <c r="Y4" s="229"/>
      <c r="Z4" s="229"/>
      <c r="AA4" s="229"/>
      <c r="AB4" s="229"/>
      <c r="AC4" s="229"/>
      <c r="AD4" s="229"/>
      <c r="AE4" s="229"/>
      <c r="AF4" s="229"/>
      <c r="AG4" s="229"/>
      <c r="AH4" s="230"/>
      <c r="AI4" s="190" t="s">
        <v>236</v>
      </c>
      <c r="AJ4" s="191"/>
      <c r="AK4" s="191"/>
      <c r="AL4" s="191"/>
      <c r="AM4" s="192"/>
    </row>
    <row r="5" spans="2:39" ht="13.5" customHeight="1" x14ac:dyDescent="0.35">
      <c r="B5" s="193"/>
      <c r="C5" s="193"/>
      <c r="D5" s="193"/>
      <c r="E5" s="193"/>
      <c r="F5" s="226"/>
      <c r="G5" s="226"/>
      <c r="H5" s="226"/>
      <c r="I5" s="226"/>
      <c r="J5" s="228" t="s">
        <v>207</v>
      </c>
      <c r="K5" s="229"/>
      <c r="L5" s="229"/>
      <c r="M5" s="229"/>
      <c r="N5" s="229"/>
      <c r="O5" s="229"/>
      <c r="P5" s="229"/>
      <c r="Q5" s="229"/>
      <c r="R5" s="229"/>
      <c r="S5" s="229"/>
      <c r="T5" s="229"/>
      <c r="U5" s="229"/>
      <c r="V5" s="229"/>
      <c r="W5" s="229"/>
      <c r="X5" s="229"/>
      <c r="Y5" s="229"/>
      <c r="Z5" s="229"/>
      <c r="AA5" s="229"/>
      <c r="AB5" s="229"/>
      <c r="AC5" s="229"/>
      <c r="AD5" s="229"/>
      <c r="AE5" s="229"/>
      <c r="AF5" s="229"/>
      <c r="AG5" s="229"/>
      <c r="AH5" s="230"/>
      <c r="AI5" s="190" t="s">
        <v>237</v>
      </c>
      <c r="AJ5" s="191"/>
      <c r="AK5" s="191"/>
      <c r="AL5" s="191"/>
      <c r="AM5" s="192"/>
    </row>
    <row r="6" spans="2:39" ht="13.5" customHeight="1" x14ac:dyDescent="0.35">
      <c r="B6" s="208"/>
      <c r="C6" s="208"/>
      <c r="D6" s="208"/>
      <c r="E6" s="208"/>
      <c r="F6" s="226"/>
      <c r="G6" s="226"/>
      <c r="H6" s="226"/>
      <c r="I6" s="226"/>
      <c r="J6" s="228"/>
      <c r="K6" s="229"/>
      <c r="L6" s="229"/>
      <c r="M6" s="229"/>
      <c r="N6" s="229"/>
      <c r="O6" s="229"/>
      <c r="P6" s="229"/>
      <c r="Q6" s="229"/>
      <c r="R6" s="229"/>
      <c r="S6" s="229"/>
      <c r="T6" s="229"/>
      <c r="U6" s="229"/>
      <c r="V6" s="229"/>
      <c r="W6" s="229"/>
      <c r="X6" s="229"/>
      <c r="Y6" s="229"/>
      <c r="Z6" s="229"/>
      <c r="AA6" s="229"/>
      <c r="AB6" s="229"/>
      <c r="AC6" s="229"/>
      <c r="AD6" s="229"/>
      <c r="AE6" s="229"/>
      <c r="AF6" s="229"/>
      <c r="AG6" s="229"/>
      <c r="AH6" s="230"/>
      <c r="AI6" s="190" t="s">
        <v>238</v>
      </c>
      <c r="AJ6" s="191"/>
      <c r="AK6" s="191"/>
      <c r="AL6" s="191"/>
      <c r="AM6" s="192"/>
    </row>
    <row r="7" spans="2:39" ht="13.5" customHeight="1" x14ac:dyDescent="0.35">
      <c r="B7" s="193"/>
      <c r="C7" s="193"/>
      <c r="D7" s="193"/>
      <c r="E7" s="193"/>
      <c r="F7" s="226"/>
      <c r="G7" s="226"/>
      <c r="H7" s="226"/>
      <c r="I7" s="226"/>
      <c r="J7" s="228" t="s">
        <v>211</v>
      </c>
      <c r="K7" s="229"/>
      <c r="L7" s="229"/>
      <c r="M7" s="229"/>
      <c r="N7" s="229"/>
      <c r="O7" s="229"/>
      <c r="P7" s="229"/>
      <c r="Q7" s="229"/>
      <c r="R7" s="229"/>
      <c r="S7" s="229"/>
      <c r="T7" s="229"/>
      <c r="U7" s="229"/>
      <c r="V7" s="229"/>
      <c r="W7" s="229"/>
      <c r="X7" s="229"/>
      <c r="Y7" s="229"/>
      <c r="Z7" s="229"/>
      <c r="AA7" s="229"/>
      <c r="AB7" s="229"/>
      <c r="AC7" s="229"/>
      <c r="AD7" s="229"/>
      <c r="AE7" s="229"/>
      <c r="AF7" s="229"/>
      <c r="AG7" s="229"/>
      <c r="AH7" s="230"/>
      <c r="AI7" s="190"/>
      <c r="AJ7" s="191"/>
      <c r="AK7" s="191"/>
      <c r="AL7" s="191"/>
      <c r="AM7" s="192"/>
    </row>
    <row r="8" spans="2:39" ht="13.5" customHeight="1" x14ac:dyDescent="0.35">
      <c r="B8" s="193"/>
      <c r="C8" s="193"/>
      <c r="D8" s="193"/>
      <c r="E8" s="193"/>
      <c r="F8" s="226"/>
      <c r="G8" s="226"/>
      <c r="H8" s="226"/>
      <c r="I8" s="226"/>
      <c r="J8" s="228" t="s">
        <v>212</v>
      </c>
      <c r="K8" s="229"/>
      <c r="L8" s="229"/>
      <c r="M8" s="229"/>
      <c r="N8" s="229"/>
      <c r="O8" s="229"/>
      <c r="P8" s="229"/>
      <c r="Q8" s="229"/>
      <c r="R8" s="229"/>
      <c r="S8" s="229"/>
      <c r="T8" s="229"/>
      <c r="U8" s="229"/>
      <c r="V8" s="229"/>
      <c r="W8" s="229"/>
      <c r="X8" s="229"/>
      <c r="Y8" s="229"/>
      <c r="Z8" s="229"/>
      <c r="AA8" s="229"/>
      <c r="AB8" s="229"/>
      <c r="AC8" s="229"/>
      <c r="AD8" s="229"/>
      <c r="AE8" s="229"/>
      <c r="AF8" s="229"/>
      <c r="AG8" s="229"/>
      <c r="AH8" s="230"/>
      <c r="AI8" s="190"/>
      <c r="AJ8" s="191"/>
      <c r="AK8" s="191"/>
      <c r="AL8" s="191"/>
      <c r="AM8" s="192"/>
    </row>
    <row r="9" spans="2:39" ht="13.5" customHeight="1" x14ac:dyDescent="0.35">
      <c r="B9" s="193"/>
      <c r="C9" s="193"/>
      <c r="D9" s="193"/>
      <c r="E9" s="193"/>
      <c r="F9" s="226"/>
      <c r="G9" s="226"/>
      <c r="H9" s="226"/>
      <c r="I9" s="226"/>
      <c r="J9" s="228" t="s">
        <v>213</v>
      </c>
      <c r="K9" s="229"/>
      <c r="L9" s="229"/>
      <c r="M9" s="229"/>
      <c r="N9" s="229"/>
      <c r="O9" s="229"/>
      <c r="P9" s="229"/>
      <c r="Q9" s="229"/>
      <c r="R9" s="229"/>
      <c r="S9" s="229"/>
      <c r="T9" s="229"/>
      <c r="U9" s="229"/>
      <c r="V9" s="229"/>
      <c r="W9" s="229"/>
      <c r="X9" s="229"/>
      <c r="Y9" s="229"/>
      <c r="Z9" s="229"/>
      <c r="AA9" s="229"/>
      <c r="AB9" s="229"/>
      <c r="AC9" s="229"/>
      <c r="AD9" s="229"/>
      <c r="AE9" s="229"/>
      <c r="AF9" s="229"/>
      <c r="AG9" s="229"/>
      <c r="AH9" s="230"/>
      <c r="AI9" s="190"/>
      <c r="AJ9" s="191"/>
      <c r="AK9" s="191"/>
      <c r="AL9" s="191"/>
      <c r="AM9" s="192"/>
    </row>
    <row r="10" spans="2:39" ht="13.5" customHeight="1" x14ac:dyDescent="0.35">
      <c r="B10" s="193"/>
      <c r="C10" s="193"/>
      <c r="D10" s="193"/>
      <c r="E10" s="193"/>
      <c r="F10" s="226"/>
      <c r="G10" s="226"/>
      <c r="H10" s="226"/>
      <c r="I10" s="226"/>
      <c r="J10" s="228" t="s">
        <v>208</v>
      </c>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30"/>
      <c r="AI10" s="190"/>
      <c r="AJ10" s="191"/>
      <c r="AK10" s="191"/>
      <c r="AL10" s="191"/>
      <c r="AM10" s="192"/>
    </row>
    <row r="11" spans="2:39" ht="13.5" customHeight="1" x14ac:dyDescent="0.35">
      <c r="B11" s="193"/>
      <c r="C11" s="193"/>
      <c r="D11" s="193"/>
      <c r="E11" s="193"/>
      <c r="F11" s="226"/>
      <c r="G11" s="226"/>
      <c r="H11" s="226"/>
      <c r="I11" s="226"/>
      <c r="J11" s="228" t="s">
        <v>214</v>
      </c>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30"/>
      <c r="AI11" s="190"/>
      <c r="AJ11" s="191"/>
      <c r="AK11" s="191"/>
      <c r="AL11" s="191"/>
      <c r="AM11" s="192"/>
    </row>
    <row r="12" spans="2:39" ht="13.5" customHeight="1" x14ac:dyDescent="0.35">
      <c r="B12" s="193"/>
      <c r="C12" s="193"/>
      <c r="D12" s="193"/>
      <c r="E12" s="193"/>
      <c r="F12" s="226"/>
      <c r="G12" s="226"/>
      <c r="H12" s="226"/>
      <c r="I12" s="226"/>
      <c r="J12" s="228" t="s">
        <v>215</v>
      </c>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30"/>
      <c r="AI12" s="190"/>
      <c r="AJ12" s="191"/>
      <c r="AK12" s="191"/>
      <c r="AL12" s="191"/>
      <c r="AM12" s="192"/>
    </row>
    <row r="13" spans="2:39" ht="13.5" customHeight="1" x14ac:dyDescent="0.35">
      <c r="B13" s="193"/>
      <c r="C13" s="193"/>
      <c r="D13" s="193"/>
      <c r="E13" s="193"/>
      <c r="F13" s="226"/>
      <c r="G13" s="226"/>
      <c r="H13" s="226"/>
      <c r="I13" s="226"/>
      <c r="J13" s="228"/>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30"/>
      <c r="AI13" s="190"/>
      <c r="AJ13" s="191"/>
      <c r="AK13" s="191"/>
      <c r="AL13" s="191"/>
      <c r="AM13" s="192"/>
    </row>
    <row r="14" spans="2:39" ht="13.5" customHeight="1" x14ac:dyDescent="0.35">
      <c r="B14" s="193"/>
      <c r="C14" s="193"/>
      <c r="D14" s="193"/>
      <c r="E14" s="193"/>
      <c r="F14" s="226"/>
      <c r="G14" s="226"/>
      <c r="H14" s="226"/>
      <c r="I14" s="226"/>
      <c r="J14" s="228" t="s">
        <v>209</v>
      </c>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30"/>
      <c r="AI14" s="190"/>
      <c r="AJ14" s="191"/>
      <c r="AK14" s="191"/>
      <c r="AL14" s="191"/>
      <c r="AM14" s="192"/>
    </row>
    <row r="15" spans="2:39" ht="13.5" customHeight="1" x14ac:dyDescent="0.35">
      <c r="B15" s="193"/>
      <c r="C15" s="193"/>
      <c r="D15" s="193"/>
      <c r="E15" s="193"/>
      <c r="F15" s="226"/>
      <c r="G15" s="226"/>
      <c r="H15" s="226"/>
      <c r="I15" s="226"/>
      <c r="J15" s="228" t="s">
        <v>210</v>
      </c>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30"/>
      <c r="AI15" s="190"/>
      <c r="AJ15" s="191"/>
      <c r="AK15" s="191"/>
      <c r="AL15" s="191"/>
      <c r="AM15" s="192"/>
    </row>
    <row r="16" spans="2:39" ht="13.5" customHeight="1" x14ac:dyDescent="0.35">
      <c r="B16" s="193"/>
      <c r="C16" s="193"/>
      <c r="D16" s="193"/>
      <c r="E16" s="193"/>
      <c r="F16" s="195"/>
      <c r="G16" s="196"/>
      <c r="H16" s="196"/>
      <c r="I16" s="197"/>
      <c r="J16" s="228"/>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30"/>
      <c r="AI16" s="190"/>
      <c r="AJ16" s="191"/>
      <c r="AK16" s="191"/>
      <c r="AL16" s="191"/>
      <c r="AM16" s="192"/>
    </row>
    <row r="17" spans="2:39" ht="13.5" customHeight="1" x14ac:dyDescent="0.35">
      <c r="B17" s="193"/>
      <c r="C17" s="193"/>
      <c r="D17" s="193"/>
      <c r="E17" s="193"/>
      <c r="F17" s="226"/>
      <c r="G17" s="226"/>
      <c r="H17" s="226"/>
      <c r="I17" s="226"/>
      <c r="J17" s="228" t="s">
        <v>217</v>
      </c>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30"/>
      <c r="AI17" s="190"/>
      <c r="AJ17" s="191"/>
      <c r="AK17" s="191"/>
      <c r="AL17" s="191"/>
      <c r="AM17" s="192"/>
    </row>
    <row r="18" spans="2:39" ht="13.5" customHeight="1" x14ac:dyDescent="0.35">
      <c r="B18" s="193"/>
      <c r="C18" s="193"/>
      <c r="D18" s="193"/>
      <c r="E18" s="193"/>
      <c r="F18" s="226"/>
      <c r="G18" s="226"/>
      <c r="H18" s="226"/>
      <c r="I18" s="226"/>
      <c r="J18" s="228" t="s">
        <v>218</v>
      </c>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30"/>
      <c r="AI18" s="190"/>
      <c r="AJ18" s="191"/>
      <c r="AK18" s="191"/>
      <c r="AL18" s="191"/>
      <c r="AM18" s="192"/>
    </row>
    <row r="19" spans="2:39" ht="13.5" customHeight="1" x14ac:dyDescent="0.35">
      <c r="B19" s="193"/>
      <c r="C19" s="193"/>
      <c r="D19" s="193"/>
      <c r="E19" s="193"/>
      <c r="F19" s="226"/>
      <c r="G19" s="226"/>
      <c r="H19" s="226"/>
      <c r="I19" s="226"/>
      <c r="J19" s="228" t="s">
        <v>219</v>
      </c>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30"/>
      <c r="AI19" s="190"/>
      <c r="AJ19" s="191"/>
      <c r="AK19" s="191"/>
      <c r="AL19" s="191"/>
      <c r="AM19" s="192"/>
    </row>
    <row r="20" spans="2:39" ht="13.5" customHeight="1" x14ac:dyDescent="0.35">
      <c r="B20" s="193"/>
      <c r="C20" s="193"/>
      <c r="D20" s="193"/>
      <c r="E20" s="193"/>
      <c r="F20" s="226"/>
      <c r="G20" s="226"/>
      <c r="H20" s="226"/>
      <c r="I20" s="226"/>
      <c r="J20" s="228" t="s">
        <v>216</v>
      </c>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30"/>
      <c r="AI20" s="190"/>
      <c r="AJ20" s="191"/>
      <c r="AK20" s="191"/>
      <c r="AL20" s="191"/>
      <c r="AM20" s="192"/>
    </row>
    <row r="21" spans="2:39" ht="13.5" customHeight="1" x14ac:dyDescent="0.35">
      <c r="B21" s="193"/>
      <c r="C21" s="193"/>
      <c r="D21" s="193"/>
      <c r="E21" s="193"/>
      <c r="F21" s="226"/>
      <c r="G21" s="226"/>
      <c r="H21" s="226"/>
      <c r="I21" s="226"/>
      <c r="J21" s="228" t="s">
        <v>220</v>
      </c>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30"/>
      <c r="AI21" s="190"/>
      <c r="AJ21" s="191"/>
      <c r="AK21" s="191"/>
      <c r="AL21" s="191"/>
      <c r="AM21" s="192"/>
    </row>
    <row r="22" spans="2:39" ht="13.5" customHeight="1" x14ac:dyDescent="0.35">
      <c r="B22" s="193"/>
      <c r="C22" s="193"/>
      <c r="D22" s="193"/>
      <c r="E22" s="193"/>
      <c r="F22" s="226"/>
      <c r="G22" s="226"/>
      <c r="H22" s="226"/>
      <c r="I22" s="226"/>
      <c r="J22" s="228" t="s">
        <v>221</v>
      </c>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30"/>
      <c r="AI22" s="190"/>
      <c r="AJ22" s="191"/>
      <c r="AK22" s="191"/>
      <c r="AL22" s="191"/>
      <c r="AM22" s="192"/>
    </row>
    <row r="23" spans="2:39" ht="13.5" customHeight="1" x14ac:dyDescent="0.35">
      <c r="B23" s="193"/>
      <c r="C23" s="193"/>
      <c r="D23" s="193"/>
      <c r="E23" s="193"/>
      <c r="F23" s="226"/>
      <c r="G23" s="226"/>
      <c r="H23" s="226"/>
      <c r="I23" s="226"/>
      <c r="J23" s="228"/>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30"/>
      <c r="AI23" s="190"/>
      <c r="AJ23" s="191"/>
      <c r="AK23" s="191"/>
      <c r="AL23" s="191"/>
      <c r="AM23" s="192"/>
    </row>
    <row r="24" spans="2:39" ht="13.5" customHeight="1" x14ac:dyDescent="0.35">
      <c r="B24" s="193"/>
      <c r="C24" s="193"/>
      <c r="D24" s="193"/>
      <c r="E24" s="193"/>
      <c r="F24" s="226" t="s">
        <v>222</v>
      </c>
      <c r="G24" s="226"/>
      <c r="H24" s="226"/>
      <c r="I24" s="226"/>
      <c r="J24" s="228" t="s">
        <v>206</v>
      </c>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30"/>
      <c r="AI24" s="190" t="s">
        <v>236</v>
      </c>
      <c r="AJ24" s="191"/>
      <c r="AK24" s="191"/>
      <c r="AL24" s="191"/>
      <c r="AM24" s="192"/>
    </row>
    <row r="25" spans="2:39" ht="13.5" customHeight="1" x14ac:dyDescent="0.35">
      <c r="B25" s="193"/>
      <c r="C25" s="193"/>
      <c r="D25" s="193"/>
      <c r="E25" s="193"/>
      <c r="F25" s="226"/>
      <c r="G25" s="226"/>
      <c r="H25" s="226"/>
      <c r="I25" s="226"/>
      <c r="J25" s="228" t="s">
        <v>223</v>
      </c>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30"/>
      <c r="AI25" s="190" t="s">
        <v>239</v>
      </c>
      <c r="AJ25" s="191"/>
      <c r="AK25" s="191"/>
      <c r="AL25" s="191"/>
      <c r="AM25" s="192"/>
    </row>
    <row r="26" spans="2:39" ht="13.5" customHeight="1" x14ac:dyDescent="0.35">
      <c r="B26" s="193"/>
      <c r="C26" s="193"/>
      <c r="D26" s="193"/>
      <c r="E26" s="193"/>
      <c r="F26" s="226"/>
      <c r="G26" s="226"/>
      <c r="H26" s="226"/>
      <c r="I26" s="226"/>
      <c r="J26" s="228"/>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30"/>
      <c r="AI26" s="190"/>
      <c r="AJ26" s="191"/>
      <c r="AK26" s="191"/>
      <c r="AL26" s="191"/>
      <c r="AM26" s="192"/>
    </row>
    <row r="27" spans="2:39" ht="13.5" customHeight="1" x14ac:dyDescent="0.35">
      <c r="B27" s="193"/>
      <c r="C27" s="193"/>
      <c r="D27" s="193"/>
      <c r="E27" s="193"/>
      <c r="F27" s="226"/>
      <c r="G27" s="226"/>
      <c r="H27" s="226"/>
      <c r="I27" s="226"/>
      <c r="J27" s="228" t="s">
        <v>224</v>
      </c>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30"/>
      <c r="AI27" s="190"/>
      <c r="AJ27" s="191"/>
      <c r="AK27" s="191"/>
      <c r="AL27" s="191"/>
      <c r="AM27" s="192"/>
    </row>
    <row r="28" spans="2:39" ht="13.5" customHeight="1" x14ac:dyDescent="0.35">
      <c r="B28" s="193"/>
      <c r="C28" s="193"/>
      <c r="D28" s="193"/>
      <c r="E28" s="193"/>
      <c r="F28" s="226"/>
      <c r="G28" s="226"/>
      <c r="H28" s="226"/>
      <c r="I28" s="226"/>
      <c r="J28" s="228" t="s">
        <v>227</v>
      </c>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30"/>
      <c r="AI28" s="190"/>
      <c r="AJ28" s="191"/>
      <c r="AK28" s="191"/>
      <c r="AL28" s="191"/>
      <c r="AM28" s="192"/>
    </row>
    <row r="29" spans="2:39" ht="13.5" customHeight="1" x14ac:dyDescent="0.35">
      <c r="B29" s="193"/>
      <c r="C29" s="193"/>
      <c r="D29" s="193"/>
      <c r="E29" s="193"/>
      <c r="F29" s="226"/>
      <c r="G29" s="226"/>
      <c r="H29" s="226"/>
      <c r="I29" s="226"/>
      <c r="J29" s="228" t="s">
        <v>225</v>
      </c>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30"/>
      <c r="AI29" s="190" t="s">
        <v>240</v>
      </c>
      <c r="AJ29" s="191"/>
      <c r="AK29" s="191"/>
      <c r="AL29" s="191"/>
      <c r="AM29" s="192"/>
    </row>
    <row r="30" spans="2:39" ht="13.5" customHeight="1" x14ac:dyDescent="0.35">
      <c r="B30" s="193"/>
      <c r="C30" s="193"/>
      <c r="D30" s="193"/>
      <c r="E30" s="193"/>
      <c r="F30" s="226"/>
      <c r="G30" s="226"/>
      <c r="H30" s="226"/>
      <c r="I30" s="226"/>
      <c r="J30" s="228" t="s">
        <v>226</v>
      </c>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30"/>
      <c r="AI30" s="190"/>
      <c r="AJ30" s="191"/>
      <c r="AK30" s="191"/>
      <c r="AL30" s="191"/>
      <c r="AM30" s="192"/>
    </row>
    <row r="31" spans="2:39" ht="13.5" customHeight="1" x14ac:dyDescent="0.35">
      <c r="B31" s="193"/>
      <c r="C31" s="193"/>
      <c r="D31" s="193"/>
      <c r="E31" s="193"/>
      <c r="F31" s="226"/>
      <c r="G31" s="226"/>
      <c r="H31" s="226"/>
      <c r="I31" s="226"/>
      <c r="J31" s="228"/>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30"/>
      <c r="AI31" s="190"/>
      <c r="AJ31" s="191"/>
      <c r="AK31" s="191"/>
      <c r="AL31" s="191"/>
      <c r="AM31" s="192"/>
    </row>
    <row r="32" spans="2:39" ht="13.5" customHeight="1" x14ac:dyDescent="0.35">
      <c r="B32" s="193"/>
      <c r="C32" s="193"/>
      <c r="D32" s="193"/>
      <c r="E32" s="193"/>
      <c r="F32" s="226"/>
      <c r="G32" s="226"/>
      <c r="H32" s="226"/>
      <c r="I32" s="226"/>
      <c r="J32" s="228" t="s">
        <v>228</v>
      </c>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30"/>
      <c r="AI32" s="190"/>
      <c r="AJ32" s="191"/>
      <c r="AK32" s="191"/>
      <c r="AL32" s="191"/>
      <c r="AM32" s="192"/>
    </row>
    <row r="33" spans="2:39" ht="13.5" customHeight="1" x14ac:dyDescent="0.35">
      <c r="B33" s="193"/>
      <c r="C33" s="193"/>
      <c r="D33" s="193"/>
      <c r="E33" s="193"/>
      <c r="F33" s="226"/>
      <c r="G33" s="226"/>
      <c r="H33" s="226"/>
      <c r="I33" s="226"/>
      <c r="J33" s="228" t="s">
        <v>229</v>
      </c>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30"/>
      <c r="AI33" s="190"/>
      <c r="AJ33" s="191"/>
      <c r="AK33" s="191"/>
      <c r="AL33" s="191"/>
      <c r="AM33" s="192"/>
    </row>
    <row r="34" spans="2:39" ht="13.5" customHeight="1" x14ac:dyDescent="0.35">
      <c r="B34" s="193"/>
      <c r="C34" s="193"/>
      <c r="D34" s="193"/>
      <c r="E34" s="193"/>
      <c r="F34" s="226"/>
      <c r="G34" s="226"/>
      <c r="H34" s="226"/>
      <c r="I34" s="226"/>
      <c r="J34" s="228" t="s">
        <v>230</v>
      </c>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30"/>
      <c r="AI34" s="190"/>
      <c r="AJ34" s="191"/>
      <c r="AK34" s="191"/>
      <c r="AL34" s="191"/>
      <c r="AM34" s="192"/>
    </row>
    <row r="35" spans="2:39" ht="13.5" customHeight="1" x14ac:dyDescent="0.35">
      <c r="B35" s="193"/>
      <c r="C35" s="193"/>
      <c r="D35" s="193"/>
      <c r="E35" s="193"/>
      <c r="F35" s="226"/>
      <c r="G35" s="226"/>
      <c r="H35" s="226"/>
      <c r="I35" s="226"/>
      <c r="J35" s="228"/>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30"/>
      <c r="AI35" s="190"/>
      <c r="AJ35" s="191"/>
      <c r="AK35" s="191"/>
      <c r="AL35" s="191"/>
      <c r="AM35" s="192"/>
    </row>
    <row r="36" spans="2:39" ht="13.5" customHeight="1" x14ac:dyDescent="0.35">
      <c r="B36" s="193"/>
      <c r="C36" s="193"/>
      <c r="D36" s="193"/>
      <c r="E36" s="193"/>
      <c r="F36" s="226" t="s">
        <v>231</v>
      </c>
      <c r="G36" s="226"/>
      <c r="H36" s="226"/>
      <c r="I36" s="226"/>
      <c r="J36" s="228" t="s">
        <v>232</v>
      </c>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30"/>
      <c r="AI36" s="190" t="s">
        <v>236</v>
      </c>
      <c r="AJ36" s="191"/>
      <c r="AK36" s="191"/>
      <c r="AL36" s="191"/>
      <c r="AM36" s="192"/>
    </row>
    <row r="37" spans="2:39" ht="13.5" customHeight="1" x14ac:dyDescent="0.35">
      <c r="B37" s="193"/>
      <c r="C37" s="193"/>
      <c r="D37" s="193"/>
      <c r="E37" s="193"/>
      <c r="F37" s="226"/>
      <c r="G37" s="226"/>
      <c r="H37" s="226"/>
      <c r="I37" s="226"/>
      <c r="J37" s="228"/>
      <c r="K37" s="229"/>
      <c r="L37" s="229"/>
      <c r="M37" s="229"/>
      <c r="N37" s="229"/>
      <c r="O37" s="229"/>
      <c r="P37" s="229"/>
      <c r="Q37" s="229"/>
      <c r="R37" s="229"/>
      <c r="S37" s="229"/>
      <c r="T37" s="229"/>
      <c r="U37" s="229"/>
      <c r="V37" s="229"/>
      <c r="W37" s="229"/>
      <c r="X37" s="229"/>
      <c r="Y37" s="229"/>
      <c r="Z37" s="229"/>
      <c r="AA37" s="229"/>
      <c r="AB37" s="229"/>
      <c r="AC37" s="229"/>
      <c r="AD37" s="229"/>
      <c r="AE37" s="229"/>
      <c r="AF37" s="229"/>
      <c r="AG37" s="229"/>
      <c r="AH37" s="230"/>
      <c r="AI37" s="190"/>
      <c r="AJ37" s="191"/>
      <c r="AK37" s="191"/>
      <c r="AL37" s="191"/>
      <c r="AM37" s="192"/>
    </row>
    <row r="38" spans="2:39" ht="13.5" customHeight="1" x14ac:dyDescent="0.35">
      <c r="B38" s="193"/>
      <c r="C38" s="193"/>
      <c r="D38" s="193"/>
      <c r="E38" s="193"/>
      <c r="F38" s="226"/>
      <c r="G38" s="226"/>
      <c r="H38" s="226"/>
      <c r="I38" s="226"/>
      <c r="J38" s="228"/>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30"/>
      <c r="AI38" s="190"/>
      <c r="AJ38" s="191"/>
      <c r="AK38" s="191"/>
      <c r="AL38" s="191"/>
      <c r="AM38" s="192"/>
    </row>
    <row r="39" spans="2:39" ht="13.5" customHeight="1" x14ac:dyDescent="0.35">
      <c r="B39" s="193"/>
      <c r="C39" s="193"/>
      <c r="D39" s="193"/>
      <c r="E39" s="193"/>
      <c r="F39" s="226"/>
      <c r="G39" s="226"/>
      <c r="H39" s="226"/>
      <c r="I39" s="226"/>
      <c r="J39" s="228"/>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c r="AH39" s="230"/>
      <c r="AI39" s="190"/>
      <c r="AJ39" s="191"/>
      <c r="AK39" s="191"/>
      <c r="AL39" s="191"/>
      <c r="AM39" s="192"/>
    </row>
    <row r="40" spans="2:39" ht="13.5" customHeight="1" x14ac:dyDescent="0.35">
      <c r="B40" s="193"/>
      <c r="C40" s="193"/>
      <c r="D40" s="193"/>
      <c r="E40" s="193"/>
      <c r="F40" s="226"/>
      <c r="G40" s="226"/>
      <c r="H40" s="226"/>
      <c r="I40" s="226"/>
      <c r="J40" s="228"/>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30"/>
      <c r="AI40" s="190"/>
      <c r="AJ40" s="191"/>
      <c r="AK40" s="191"/>
      <c r="AL40" s="191"/>
      <c r="AM40" s="192"/>
    </row>
    <row r="41" spans="2:39" ht="13.5" customHeight="1" x14ac:dyDescent="0.35">
      <c r="B41" s="193"/>
      <c r="C41" s="193"/>
      <c r="D41" s="193"/>
      <c r="E41" s="193"/>
      <c r="F41" s="226"/>
      <c r="G41" s="226"/>
      <c r="H41" s="226"/>
      <c r="I41" s="226"/>
      <c r="J41" s="228"/>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30"/>
      <c r="AI41" s="190"/>
      <c r="AJ41" s="191"/>
      <c r="AK41" s="191"/>
      <c r="AL41" s="191"/>
      <c r="AM41" s="192"/>
    </row>
    <row r="42" spans="2:39" ht="13.5" customHeight="1" x14ac:dyDescent="0.35">
      <c r="B42" s="213"/>
      <c r="C42" s="213"/>
      <c r="D42" s="213"/>
      <c r="E42" s="213"/>
      <c r="F42" s="227"/>
      <c r="G42" s="227"/>
      <c r="H42" s="227"/>
      <c r="I42" s="227"/>
      <c r="J42" s="231"/>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3"/>
      <c r="AI42" s="215"/>
      <c r="AJ42" s="216"/>
      <c r="AK42" s="216"/>
      <c r="AL42" s="216"/>
      <c r="AM42" s="217"/>
    </row>
  </sheetData>
  <mergeCells count="164">
    <mergeCell ref="B31:E31"/>
    <mergeCell ref="F31:I31"/>
    <mergeCell ref="J31:AH31"/>
    <mergeCell ref="AI31:AM31"/>
    <mergeCell ref="J14:AH14"/>
    <mergeCell ref="J29:AH29"/>
    <mergeCell ref="AI29:AM29"/>
    <mergeCell ref="B30:E30"/>
    <mergeCell ref="F30:I30"/>
    <mergeCell ref="J30:AH30"/>
    <mergeCell ref="AI30:AM30"/>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B42:E42"/>
    <mergeCell ref="F42:I42"/>
    <mergeCell ref="J42:AH42"/>
    <mergeCell ref="AI42:AM42"/>
    <mergeCell ref="B28:E28"/>
    <mergeCell ref="F28:I28"/>
    <mergeCell ref="J28:AH28"/>
    <mergeCell ref="AI28:AM28"/>
    <mergeCell ref="B29:E29"/>
    <mergeCell ref="F29:I29"/>
    <mergeCell ref="B40:E40"/>
    <mergeCell ref="F40:I40"/>
    <mergeCell ref="J40:AH40"/>
    <mergeCell ref="AI40:AM40"/>
    <mergeCell ref="B41:E41"/>
    <mergeCell ref="F41:I41"/>
    <mergeCell ref="J41:AH41"/>
    <mergeCell ref="AI41:AM41"/>
    <mergeCell ref="B38:E38"/>
    <mergeCell ref="F38:I38"/>
    <mergeCell ref="J38:AH38"/>
    <mergeCell ref="AI38:AM38"/>
    <mergeCell ref="B39:E39"/>
    <mergeCell ref="F39:I39"/>
    <mergeCell ref="J39:AH39"/>
    <mergeCell ref="AI39:AM39"/>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5:AH15"/>
    <mergeCell ref="AI14:AM14"/>
    <mergeCell ref="B15:E15"/>
    <mergeCell ref="F15:I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6:E6"/>
    <mergeCell ref="F6:I6"/>
    <mergeCell ref="J6:AH6"/>
    <mergeCell ref="AI6:AM6"/>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181" t="s">
        <v>233</v>
      </c>
      <c r="C3" s="182"/>
      <c r="D3" s="182"/>
      <c r="E3" s="183"/>
      <c r="F3" s="218" t="s">
        <v>234</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235</v>
      </c>
      <c r="G4" s="196"/>
      <c r="H4" s="196"/>
      <c r="I4" s="197"/>
      <c r="J4" s="190" t="s">
        <v>241</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t="s">
        <v>269</v>
      </c>
      <c r="AJ4" s="191"/>
      <c r="AK4" s="191"/>
      <c r="AL4" s="191"/>
      <c r="AM4" s="192"/>
    </row>
    <row r="5" spans="2:39" ht="15" x14ac:dyDescent="0.35">
      <c r="B5" s="193"/>
      <c r="C5" s="193"/>
      <c r="D5" s="193"/>
      <c r="E5" s="193"/>
      <c r="F5" s="226"/>
      <c r="G5" s="226"/>
      <c r="H5" s="226"/>
      <c r="I5" s="226"/>
      <c r="J5" s="190" t="s">
        <v>242</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t="s">
        <v>268</v>
      </c>
      <c r="AJ5" s="191"/>
      <c r="AK5" s="191"/>
      <c r="AL5" s="191"/>
      <c r="AM5" s="192"/>
    </row>
    <row r="6" spans="2:39" ht="15" x14ac:dyDescent="0.35">
      <c r="B6" s="208"/>
      <c r="C6" s="208"/>
      <c r="D6" s="208"/>
      <c r="E6" s="208"/>
      <c r="F6" s="226"/>
      <c r="G6" s="226"/>
      <c r="H6" s="226"/>
      <c r="I6" s="226"/>
      <c r="J6" s="190" t="s">
        <v>243</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c r="G8" s="226"/>
      <c r="H8" s="226"/>
      <c r="I8" s="226"/>
      <c r="J8" s="190" t="s">
        <v>244</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t="s">
        <v>245</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t="s">
        <v>246</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26"/>
      <c r="G12" s="226"/>
      <c r="H12" s="226"/>
      <c r="I12" s="226"/>
      <c r="J12" s="190"/>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c r="G13" s="226"/>
      <c r="H13" s="226"/>
      <c r="I13" s="226"/>
      <c r="J13" s="190" t="s">
        <v>247</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1" t="s">
        <v>249</v>
      </c>
      <c r="G15" s="222"/>
      <c r="H15" s="222"/>
      <c r="I15" s="223"/>
      <c r="J15" s="190" t="s">
        <v>248</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195"/>
      <c r="G16" s="196"/>
      <c r="H16" s="196"/>
      <c r="I16" s="197"/>
      <c r="J16" s="190" t="s">
        <v>251</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t="s">
        <v>270</v>
      </c>
      <c r="AJ16" s="191"/>
      <c r="AK16" s="191"/>
      <c r="AL16" s="191"/>
      <c r="AM16" s="192"/>
    </row>
    <row r="17" spans="2:39" ht="15" x14ac:dyDescent="0.35">
      <c r="B17" s="193"/>
      <c r="C17" s="193"/>
      <c r="D17" s="193"/>
      <c r="E17" s="193"/>
      <c r="F17" s="226"/>
      <c r="G17" s="226"/>
      <c r="H17" s="226"/>
      <c r="I17" s="226"/>
      <c r="J17" s="190" t="s">
        <v>250</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c r="G19" s="226"/>
      <c r="H19" s="226"/>
      <c r="I19" s="226"/>
      <c r="J19" s="190" t="s">
        <v>253</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t="s">
        <v>252</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t="s">
        <v>254</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t="s">
        <v>255</v>
      </c>
      <c r="G23" s="226"/>
      <c r="H23" s="226"/>
      <c r="I23" s="226"/>
      <c r="J23" s="190" t="s">
        <v>256</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t="s">
        <v>257</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t="s">
        <v>258</v>
      </c>
      <c r="G26" s="226"/>
      <c r="H26" s="226"/>
      <c r="I26" s="226"/>
      <c r="J26" s="190" t="s">
        <v>259</v>
      </c>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5" x14ac:dyDescent="0.35">
      <c r="B27" s="193"/>
      <c r="C27" s="193"/>
      <c r="D27" s="193"/>
      <c r="E27" s="193"/>
      <c r="F27" s="226"/>
      <c r="G27" s="226"/>
      <c r="H27" s="226"/>
      <c r="I27" s="226"/>
      <c r="J27" s="190" t="s">
        <v>260</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t="s">
        <v>271</v>
      </c>
      <c r="AJ27" s="191"/>
      <c r="AK27" s="191"/>
      <c r="AL27" s="191"/>
      <c r="AM27" s="192"/>
    </row>
    <row r="28" spans="2:39" ht="15" x14ac:dyDescent="0.35">
      <c r="B28" s="193"/>
      <c r="C28" s="193"/>
      <c r="D28" s="193"/>
      <c r="E28" s="193"/>
      <c r="F28" s="226"/>
      <c r="G28" s="226"/>
      <c r="H28" s="226"/>
      <c r="I28" s="226"/>
      <c r="J28" s="190" t="s">
        <v>261</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5" x14ac:dyDescent="0.35">
      <c r="B29" s="193"/>
      <c r="C29" s="193"/>
      <c r="D29" s="193"/>
      <c r="E29" s="193"/>
      <c r="F29" s="226"/>
      <c r="G29" s="226"/>
      <c r="H29" s="226"/>
      <c r="I29" s="226"/>
      <c r="J29" s="190"/>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t="s">
        <v>262</v>
      </c>
      <c r="G30" s="226"/>
      <c r="H30" s="226"/>
      <c r="I30" s="226"/>
      <c r="J30" s="190" t="s">
        <v>263</v>
      </c>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c r="G31" s="226"/>
      <c r="H31" s="226"/>
      <c r="I31" s="226"/>
      <c r="J31" s="190" t="s">
        <v>264</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t="s">
        <v>265</v>
      </c>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t="s">
        <v>266</v>
      </c>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t="s">
        <v>267</v>
      </c>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38:E38"/>
    <mergeCell ref="F38:I38"/>
    <mergeCell ref="J38:AH38"/>
    <mergeCell ref="AI38:AM38"/>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 ref="B6:E6"/>
    <mergeCell ref="F6:I6"/>
    <mergeCell ref="J6:AH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80"/>
      <c r="AI2" s="177" t="s">
        <v>87</v>
      </c>
      <c r="AJ2" s="177"/>
      <c r="AK2" s="177"/>
      <c r="AL2" s="177"/>
      <c r="AM2" s="177"/>
    </row>
    <row r="3" spans="2:39" ht="14.25" x14ac:dyDescent="0.35">
      <c r="B3" s="234" t="s">
        <v>331</v>
      </c>
      <c r="C3" s="235"/>
      <c r="D3" s="235"/>
      <c r="E3" s="236"/>
      <c r="F3" s="237" t="s">
        <v>332</v>
      </c>
      <c r="G3" s="219"/>
      <c r="H3" s="219"/>
      <c r="I3" s="220"/>
      <c r="J3" s="187"/>
      <c r="K3" s="188"/>
      <c r="L3" s="188"/>
      <c r="M3" s="188"/>
      <c r="N3" s="188"/>
      <c r="O3" s="188"/>
      <c r="P3" s="188"/>
      <c r="Q3" s="188"/>
      <c r="R3" s="188"/>
      <c r="S3" s="188"/>
      <c r="T3" s="188"/>
      <c r="U3" s="188"/>
      <c r="V3" s="188"/>
      <c r="W3" s="188"/>
      <c r="X3" s="188"/>
      <c r="Y3" s="188"/>
      <c r="Z3" s="188"/>
      <c r="AA3" s="188"/>
      <c r="AB3" s="188"/>
      <c r="AC3" s="188"/>
      <c r="AD3" s="188"/>
      <c r="AE3" s="188"/>
      <c r="AF3" s="188"/>
      <c r="AG3" s="188"/>
      <c r="AH3" s="189"/>
      <c r="AI3" s="187"/>
      <c r="AJ3" s="188"/>
      <c r="AK3" s="188"/>
      <c r="AL3" s="188"/>
      <c r="AM3" s="189"/>
    </row>
    <row r="4" spans="2:39" ht="13.5" customHeight="1" x14ac:dyDescent="0.35">
      <c r="B4" s="193"/>
      <c r="C4" s="193"/>
      <c r="D4" s="193"/>
      <c r="E4" s="193"/>
      <c r="F4" s="195" t="s">
        <v>301</v>
      </c>
      <c r="G4" s="196"/>
      <c r="H4" s="196"/>
      <c r="I4" s="197"/>
      <c r="J4" s="190" t="s">
        <v>303</v>
      </c>
      <c r="K4" s="191"/>
      <c r="L4" s="191"/>
      <c r="M4" s="191"/>
      <c r="N4" s="191"/>
      <c r="O4" s="191"/>
      <c r="P4" s="191"/>
      <c r="Q4" s="191"/>
      <c r="R4" s="191"/>
      <c r="S4" s="191"/>
      <c r="T4" s="191"/>
      <c r="U4" s="191"/>
      <c r="V4" s="191"/>
      <c r="W4" s="191"/>
      <c r="X4" s="191"/>
      <c r="Y4" s="191"/>
      <c r="Z4" s="191"/>
      <c r="AA4" s="191"/>
      <c r="AB4" s="191"/>
      <c r="AC4" s="191"/>
      <c r="AD4" s="191"/>
      <c r="AE4" s="191"/>
      <c r="AF4" s="191"/>
      <c r="AG4" s="191"/>
      <c r="AH4" s="192"/>
      <c r="AI4" s="190"/>
      <c r="AJ4" s="191"/>
      <c r="AK4" s="191"/>
      <c r="AL4" s="191"/>
      <c r="AM4" s="192"/>
    </row>
    <row r="5" spans="2:39" ht="15" x14ac:dyDescent="0.35">
      <c r="B5" s="193"/>
      <c r="C5" s="193"/>
      <c r="D5" s="193"/>
      <c r="E5" s="193"/>
      <c r="F5" s="226"/>
      <c r="G5" s="226"/>
      <c r="H5" s="226"/>
      <c r="I5" s="226"/>
      <c r="J5" s="190" t="s">
        <v>305</v>
      </c>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190"/>
      <c r="AJ5" s="191"/>
      <c r="AK5" s="191"/>
      <c r="AL5" s="191"/>
      <c r="AM5" s="192"/>
    </row>
    <row r="6" spans="2:39" ht="15" x14ac:dyDescent="0.35">
      <c r="B6" s="208"/>
      <c r="C6" s="208"/>
      <c r="D6" s="208"/>
      <c r="E6" s="208"/>
      <c r="F6" s="226"/>
      <c r="G6" s="226"/>
      <c r="H6" s="226"/>
      <c r="I6" s="226"/>
      <c r="J6" s="190" t="s">
        <v>304</v>
      </c>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190"/>
      <c r="AJ6" s="191"/>
      <c r="AK6" s="191"/>
      <c r="AL6" s="191"/>
      <c r="AM6" s="192"/>
    </row>
    <row r="7" spans="2:39" ht="15" x14ac:dyDescent="0.35">
      <c r="B7" s="193"/>
      <c r="C7" s="193"/>
      <c r="D7" s="193"/>
      <c r="E7" s="193"/>
      <c r="F7" s="226"/>
      <c r="G7" s="226"/>
      <c r="H7" s="226"/>
      <c r="I7" s="226"/>
      <c r="J7" s="190"/>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190"/>
      <c r="AJ7" s="191"/>
      <c r="AK7" s="191"/>
      <c r="AL7" s="191"/>
      <c r="AM7" s="192"/>
    </row>
    <row r="8" spans="2:39" ht="15" x14ac:dyDescent="0.35">
      <c r="B8" s="193"/>
      <c r="C8" s="193"/>
      <c r="D8" s="193"/>
      <c r="E8" s="193"/>
      <c r="F8" s="226" t="s">
        <v>302</v>
      </c>
      <c r="G8" s="226"/>
      <c r="H8" s="226"/>
      <c r="I8" s="226"/>
      <c r="J8" s="190" t="s">
        <v>306</v>
      </c>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190"/>
      <c r="AJ8" s="191"/>
      <c r="AK8" s="191"/>
      <c r="AL8" s="191"/>
      <c r="AM8" s="192"/>
    </row>
    <row r="9" spans="2:39" ht="15" x14ac:dyDescent="0.35">
      <c r="B9" s="193"/>
      <c r="C9" s="193"/>
      <c r="D9" s="193"/>
      <c r="E9" s="193"/>
      <c r="F9" s="226"/>
      <c r="G9" s="226"/>
      <c r="H9" s="226"/>
      <c r="I9" s="226"/>
      <c r="J9" s="190" t="s">
        <v>307</v>
      </c>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190"/>
      <c r="AJ9" s="191"/>
      <c r="AK9" s="191"/>
      <c r="AL9" s="191"/>
      <c r="AM9" s="192"/>
    </row>
    <row r="10" spans="2:39" ht="15" x14ac:dyDescent="0.35">
      <c r="B10" s="193"/>
      <c r="C10" s="193"/>
      <c r="D10" s="193"/>
      <c r="E10" s="193"/>
      <c r="F10" s="226"/>
      <c r="G10" s="226"/>
      <c r="H10" s="226"/>
      <c r="I10" s="226"/>
      <c r="J10" s="190" t="s">
        <v>308</v>
      </c>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190"/>
      <c r="AJ10" s="191"/>
      <c r="AK10" s="191"/>
      <c r="AL10" s="191"/>
      <c r="AM10" s="192"/>
    </row>
    <row r="11" spans="2:39" ht="15" x14ac:dyDescent="0.35">
      <c r="B11" s="193"/>
      <c r="C11" s="193"/>
      <c r="D11" s="193"/>
      <c r="E11" s="193"/>
      <c r="F11" s="226"/>
      <c r="G11" s="226"/>
      <c r="H11" s="226"/>
      <c r="I11" s="226"/>
      <c r="J11" s="190"/>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190"/>
      <c r="AJ11" s="191"/>
      <c r="AK11" s="191"/>
      <c r="AL11" s="191"/>
      <c r="AM11" s="192"/>
    </row>
    <row r="12" spans="2:39" ht="15" x14ac:dyDescent="0.35">
      <c r="B12" s="193"/>
      <c r="C12" s="193"/>
      <c r="D12" s="193"/>
      <c r="E12" s="193"/>
      <c r="F12" s="238" t="s">
        <v>309</v>
      </c>
      <c r="G12" s="226"/>
      <c r="H12" s="226"/>
      <c r="I12" s="226"/>
      <c r="J12" s="190" t="s">
        <v>310</v>
      </c>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190"/>
      <c r="AJ12" s="191"/>
      <c r="AK12" s="191"/>
      <c r="AL12" s="191"/>
      <c r="AM12" s="192"/>
    </row>
    <row r="13" spans="2:39" ht="15" x14ac:dyDescent="0.35">
      <c r="B13" s="193"/>
      <c r="C13" s="193"/>
      <c r="D13" s="193"/>
      <c r="E13" s="193"/>
      <c r="F13" s="226"/>
      <c r="G13" s="226"/>
      <c r="H13" s="226"/>
      <c r="I13" s="226"/>
      <c r="J13" s="190" t="s">
        <v>311</v>
      </c>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190"/>
      <c r="AJ13" s="191"/>
      <c r="AK13" s="191"/>
      <c r="AL13" s="191"/>
      <c r="AM13" s="192"/>
    </row>
    <row r="14" spans="2:39" ht="15" x14ac:dyDescent="0.35">
      <c r="B14" s="193"/>
      <c r="C14" s="193"/>
      <c r="D14" s="193"/>
      <c r="E14" s="193"/>
      <c r="F14" s="226"/>
      <c r="G14" s="226"/>
      <c r="H14" s="226"/>
      <c r="I14" s="226"/>
      <c r="J14" s="190" t="s">
        <v>312</v>
      </c>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190"/>
      <c r="AJ14" s="191"/>
      <c r="AK14" s="191"/>
      <c r="AL14" s="191"/>
      <c r="AM14" s="192"/>
    </row>
    <row r="15" spans="2:39" ht="15" x14ac:dyDescent="0.35">
      <c r="B15" s="193"/>
      <c r="C15" s="193"/>
      <c r="D15" s="193"/>
      <c r="E15" s="193"/>
      <c r="F15" s="226"/>
      <c r="G15" s="226"/>
      <c r="H15" s="226"/>
      <c r="I15" s="226"/>
      <c r="J15" s="190"/>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190"/>
      <c r="AJ15" s="191"/>
      <c r="AK15" s="191"/>
      <c r="AL15" s="191"/>
      <c r="AM15" s="192"/>
    </row>
    <row r="16" spans="2:39" ht="15" x14ac:dyDescent="0.35">
      <c r="B16" s="193"/>
      <c r="C16" s="193"/>
      <c r="D16" s="193"/>
      <c r="E16" s="193"/>
      <c r="F16" s="239" t="s">
        <v>313</v>
      </c>
      <c r="G16" s="196"/>
      <c r="H16" s="196"/>
      <c r="I16" s="197"/>
      <c r="J16" s="190" t="s">
        <v>314</v>
      </c>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190"/>
      <c r="AJ16" s="191"/>
      <c r="AK16" s="191"/>
      <c r="AL16" s="191"/>
      <c r="AM16" s="192"/>
    </row>
    <row r="17" spans="2:39" ht="15" x14ac:dyDescent="0.35">
      <c r="B17" s="193"/>
      <c r="C17" s="193"/>
      <c r="D17" s="193"/>
      <c r="E17" s="193"/>
      <c r="F17" s="226"/>
      <c r="G17" s="226"/>
      <c r="H17" s="226"/>
      <c r="I17" s="226"/>
      <c r="J17" s="190" t="s">
        <v>315</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190"/>
      <c r="AJ17" s="191"/>
      <c r="AK17" s="191"/>
      <c r="AL17" s="191"/>
      <c r="AM17" s="192"/>
    </row>
    <row r="18" spans="2:39" ht="15" x14ac:dyDescent="0.35">
      <c r="B18" s="193"/>
      <c r="C18" s="193"/>
      <c r="D18" s="193"/>
      <c r="E18" s="193"/>
      <c r="F18" s="226"/>
      <c r="G18" s="226"/>
      <c r="H18" s="226"/>
      <c r="I18" s="226"/>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190"/>
      <c r="AJ18" s="191"/>
      <c r="AK18" s="191"/>
      <c r="AL18" s="191"/>
      <c r="AM18" s="192"/>
    </row>
    <row r="19" spans="2:39" ht="15" x14ac:dyDescent="0.35">
      <c r="B19" s="193"/>
      <c r="C19" s="193"/>
      <c r="D19" s="193"/>
      <c r="E19" s="193"/>
      <c r="F19" s="226" t="s">
        <v>316</v>
      </c>
      <c r="G19" s="226"/>
      <c r="H19" s="226"/>
      <c r="I19" s="226"/>
      <c r="J19" s="190" t="s">
        <v>317</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0"/>
      <c r="AJ19" s="191"/>
      <c r="AK19" s="191"/>
      <c r="AL19" s="191"/>
      <c r="AM19" s="192"/>
    </row>
    <row r="20" spans="2:39" ht="15" x14ac:dyDescent="0.35">
      <c r="B20" s="193"/>
      <c r="C20" s="193"/>
      <c r="D20" s="193"/>
      <c r="E20" s="193"/>
      <c r="F20" s="226"/>
      <c r="G20" s="226"/>
      <c r="H20" s="226"/>
      <c r="I20" s="226"/>
      <c r="J20" s="190" t="s">
        <v>318</v>
      </c>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190"/>
      <c r="AJ20" s="191"/>
      <c r="AK20" s="191"/>
      <c r="AL20" s="191"/>
      <c r="AM20" s="192"/>
    </row>
    <row r="21" spans="2:39" ht="15" x14ac:dyDescent="0.35">
      <c r="B21" s="193"/>
      <c r="C21" s="193"/>
      <c r="D21" s="193"/>
      <c r="E21" s="193"/>
      <c r="F21" s="226"/>
      <c r="G21" s="226"/>
      <c r="H21" s="226"/>
      <c r="I21" s="226"/>
      <c r="J21" s="190" t="s">
        <v>319</v>
      </c>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190"/>
      <c r="AJ21" s="191"/>
      <c r="AK21" s="191"/>
      <c r="AL21" s="191"/>
      <c r="AM21" s="192"/>
    </row>
    <row r="22" spans="2:39" ht="15" x14ac:dyDescent="0.35">
      <c r="B22" s="193"/>
      <c r="C22" s="193"/>
      <c r="D22" s="193"/>
      <c r="E22" s="193"/>
      <c r="F22" s="226"/>
      <c r="G22" s="226"/>
      <c r="H22" s="226"/>
      <c r="I22" s="226"/>
      <c r="J22" s="190" t="s">
        <v>320</v>
      </c>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190"/>
      <c r="AJ22" s="191"/>
      <c r="AK22" s="191"/>
      <c r="AL22" s="191"/>
      <c r="AM22" s="192"/>
    </row>
    <row r="23" spans="2:39" ht="15" x14ac:dyDescent="0.35">
      <c r="B23" s="193"/>
      <c r="C23" s="193"/>
      <c r="D23" s="193"/>
      <c r="E23" s="193"/>
      <c r="F23" s="226"/>
      <c r="G23" s="226"/>
      <c r="H23" s="226"/>
      <c r="I23" s="226"/>
      <c r="J23" s="190" t="s">
        <v>321</v>
      </c>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190"/>
      <c r="AJ23" s="191"/>
      <c r="AK23" s="191"/>
      <c r="AL23" s="191"/>
      <c r="AM23" s="192"/>
    </row>
    <row r="24" spans="2:39" ht="15" x14ac:dyDescent="0.35">
      <c r="B24" s="193"/>
      <c r="C24" s="193"/>
      <c r="D24" s="193"/>
      <c r="E24" s="193"/>
      <c r="F24" s="226"/>
      <c r="G24" s="226"/>
      <c r="H24" s="226"/>
      <c r="I24" s="226"/>
      <c r="J24" s="190" t="s">
        <v>322</v>
      </c>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190"/>
      <c r="AJ24" s="191"/>
      <c r="AK24" s="191"/>
      <c r="AL24" s="191"/>
      <c r="AM24" s="192"/>
    </row>
    <row r="25" spans="2:39" ht="15" x14ac:dyDescent="0.35">
      <c r="B25" s="193"/>
      <c r="C25" s="193"/>
      <c r="D25" s="193"/>
      <c r="E25" s="193"/>
      <c r="F25" s="226"/>
      <c r="G25" s="226"/>
      <c r="H25" s="226"/>
      <c r="I25" s="226"/>
      <c r="J25" s="190" t="s">
        <v>323</v>
      </c>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190"/>
      <c r="AJ25" s="191"/>
      <c r="AK25" s="191"/>
      <c r="AL25" s="191"/>
      <c r="AM25" s="192"/>
    </row>
    <row r="26" spans="2:39" ht="15" x14ac:dyDescent="0.35">
      <c r="B26" s="193"/>
      <c r="C26" s="193"/>
      <c r="D26" s="193"/>
      <c r="E26" s="193"/>
      <c r="F26" s="226"/>
      <c r="G26" s="226"/>
      <c r="H26" s="226"/>
      <c r="I26" s="226"/>
      <c r="J26" s="190"/>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190"/>
      <c r="AJ26" s="191"/>
      <c r="AK26" s="191"/>
      <c r="AL26" s="191"/>
      <c r="AM26" s="192"/>
    </row>
    <row r="27" spans="2:39" ht="14.25" x14ac:dyDescent="0.35">
      <c r="B27" s="193"/>
      <c r="C27" s="193"/>
      <c r="D27" s="193"/>
      <c r="E27" s="193"/>
      <c r="F27" s="240" t="s">
        <v>324</v>
      </c>
      <c r="G27" s="240"/>
      <c r="H27" s="240"/>
      <c r="I27" s="240"/>
      <c r="J27" s="190" t="s">
        <v>327</v>
      </c>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190"/>
      <c r="AJ27" s="191"/>
      <c r="AK27" s="191"/>
      <c r="AL27" s="191"/>
      <c r="AM27" s="192"/>
    </row>
    <row r="28" spans="2:39" ht="14.25" x14ac:dyDescent="0.35">
      <c r="B28" s="193"/>
      <c r="C28" s="193"/>
      <c r="D28" s="193"/>
      <c r="E28" s="193"/>
      <c r="F28" s="240" t="s">
        <v>325</v>
      </c>
      <c r="G28" s="240"/>
      <c r="H28" s="240"/>
      <c r="I28" s="240"/>
      <c r="J28" s="190" t="s">
        <v>328</v>
      </c>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190"/>
      <c r="AJ28" s="191"/>
      <c r="AK28" s="191"/>
      <c r="AL28" s="191"/>
      <c r="AM28" s="192"/>
    </row>
    <row r="29" spans="2:39" ht="14.25" x14ac:dyDescent="0.35">
      <c r="B29" s="193"/>
      <c r="C29" s="193"/>
      <c r="D29" s="193"/>
      <c r="E29" s="193"/>
      <c r="F29" s="240" t="s">
        <v>326</v>
      </c>
      <c r="G29" s="240"/>
      <c r="H29" s="240"/>
      <c r="I29" s="240"/>
      <c r="J29" s="190" t="s">
        <v>329</v>
      </c>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190"/>
      <c r="AJ29" s="191"/>
      <c r="AK29" s="191"/>
      <c r="AL29" s="191"/>
      <c r="AM29" s="192"/>
    </row>
    <row r="30" spans="2:39" ht="15" x14ac:dyDescent="0.35">
      <c r="B30" s="193"/>
      <c r="C30" s="193"/>
      <c r="D30" s="193"/>
      <c r="E30" s="193"/>
      <c r="F30" s="226"/>
      <c r="G30" s="226"/>
      <c r="H30" s="226"/>
      <c r="I30" s="226"/>
      <c r="J30" s="190"/>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190"/>
      <c r="AJ30" s="191"/>
      <c r="AK30" s="191"/>
      <c r="AL30" s="191"/>
      <c r="AM30" s="192"/>
    </row>
    <row r="31" spans="2:39" ht="15" x14ac:dyDescent="0.35">
      <c r="B31" s="193"/>
      <c r="C31" s="193"/>
      <c r="D31" s="193"/>
      <c r="E31" s="193"/>
      <c r="F31" s="226" t="s">
        <v>330</v>
      </c>
      <c r="G31" s="226"/>
      <c r="H31" s="226"/>
      <c r="I31" s="226"/>
      <c r="J31" s="190" t="s">
        <v>1111</v>
      </c>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190"/>
      <c r="AJ31" s="191"/>
      <c r="AK31" s="191"/>
      <c r="AL31" s="191"/>
      <c r="AM31" s="192"/>
    </row>
    <row r="32" spans="2:39" ht="15" x14ac:dyDescent="0.35">
      <c r="B32" s="193"/>
      <c r="C32" s="193"/>
      <c r="D32" s="193"/>
      <c r="E32" s="193"/>
      <c r="F32" s="226"/>
      <c r="G32" s="226"/>
      <c r="H32" s="226"/>
      <c r="I32" s="226"/>
      <c r="J32" s="190" t="s">
        <v>1113</v>
      </c>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190"/>
      <c r="AJ32" s="191"/>
      <c r="AK32" s="191"/>
      <c r="AL32" s="191"/>
      <c r="AM32" s="192"/>
    </row>
    <row r="33" spans="2:39" ht="15" x14ac:dyDescent="0.35">
      <c r="B33" s="193"/>
      <c r="C33" s="193"/>
      <c r="D33" s="193"/>
      <c r="E33" s="193"/>
      <c r="F33" s="226"/>
      <c r="G33" s="226"/>
      <c r="H33" s="226"/>
      <c r="I33" s="226"/>
      <c r="J33" s="190" t="s">
        <v>1110</v>
      </c>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2"/>
      <c r="AI33" s="190"/>
      <c r="AJ33" s="191"/>
      <c r="AK33" s="191"/>
      <c r="AL33" s="191"/>
      <c r="AM33" s="192"/>
    </row>
    <row r="34" spans="2:39" ht="15" x14ac:dyDescent="0.35">
      <c r="B34" s="193"/>
      <c r="C34" s="193"/>
      <c r="D34" s="193"/>
      <c r="E34" s="193"/>
      <c r="F34" s="226"/>
      <c r="G34" s="226"/>
      <c r="H34" s="226"/>
      <c r="I34" s="226"/>
      <c r="J34" s="190" t="s">
        <v>1112</v>
      </c>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2"/>
      <c r="AI34" s="190"/>
      <c r="AJ34" s="191"/>
      <c r="AK34" s="191"/>
      <c r="AL34" s="191"/>
      <c r="AM34" s="192"/>
    </row>
    <row r="35" spans="2:39" ht="15" x14ac:dyDescent="0.35">
      <c r="B35" s="193"/>
      <c r="C35" s="193"/>
      <c r="D35" s="193"/>
      <c r="E35" s="193"/>
      <c r="F35" s="226"/>
      <c r="G35" s="226"/>
      <c r="H35" s="226"/>
      <c r="I35" s="226"/>
      <c r="J35" s="190"/>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2"/>
      <c r="AI35" s="190"/>
      <c r="AJ35" s="191"/>
      <c r="AK35" s="191"/>
      <c r="AL35" s="191"/>
      <c r="AM35" s="192"/>
    </row>
    <row r="36" spans="2:39" ht="15" x14ac:dyDescent="0.35">
      <c r="B36" s="193"/>
      <c r="C36" s="193"/>
      <c r="D36" s="193"/>
      <c r="E36" s="193"/>
      <c r="F36" s="226"/>
      <c r="G36" s="226"/>
      <c r="H36" s="226"/>
      <c r="I36" s="226"/>
      <c r="J36" s="190"/>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2"/>
      <c r="AI36" s="190"/>
      <c r="AJ36" s="191"/>
      <c r="AK36" s="191"/>
      <c r="AL36" s="191"/>
      <c r="AM36" s="192"/>
    </row>
    <row r="37" spans="2:39" ht="15" x14ac:dyDescent="0.35">
      <c r="B37" s="193"/>
      <c r="C37" s="193"/>
      <c r="D37" s="193"/>
      <c r="E37" s="193"/>
      <c r="F37" s="226"/>
      <c r="G37" s="226"/>
      <c r="H37" s="226"/>
      <c r="I37" s="226"/>
      <c r="J37" s="190"/>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2"/>
      <c r="AI37" s="190"/>
      <c r="AJ37" s="191"/>
      <c r="AK37" s="191"/>
      <c r="AL37" s="191"/>
      <c r="AM37" s="192"/>
    </row>
    <row r="38" spans="2:39" ht="15" x14ac:dyDescent="0.35">
      <c r="B38" s="213"/>
      <c r="C38" s="213"/>
      <c r="D38" s="213"/>
      <c r="E38" s="213"/>
      <c r="F38" s="227"/>
      <c r="G38" s="227"/>
      <c r="H38" s="227"/>
      <c r="I38" s="227"/>
      <c r="J38" s="215"/>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7"/>
      <c r="AI38" s="215"/>
      <c r="AJ38" s="216"/>
      <c r="AK38" s="216"/>
      <c r="AL38" s="216"/>
      <c r="AM38" s="217"/>
    </row>
  </sheetData>
  <mergeCells count="148">
    <mergeCell ref="B38:E38"/>
    <mergeCell ref="F38:I38"/>
    <mergeCell ref="J38:AH38"/>
    <mergeCell ref="AI38:AM38"/>
    <mergeCell ref="B36:E36"/>
    <mergeCell ref="F36:I36"/>
    <mergeCell ref="J36:AH36"/>
    <mergeCell ref="AI36:AM36"/>
    <mergeCell ref="B37:E37"/>
    <mergeCell ref="F37:I37"/>
    <mergeCell ref="J37:AH37"/>
    <mergeCell ref="AI37:AM37"/>
    <mergeCell ref="B34:E34"/>
    <mergeCell ref="F34:I34"/>
    <mergeCell ref="J34:AH34"/>
    <mergeCell ref="AI34:AM34"/>
    <mergeCell ref="B35:E35"/>
    <mergeCell ref="F35:I35"/>
    <mergeCell ref="J35:AH35"/>
    <mergeCell ref="AI35:AM35"/>
    <mergeCell ref="B32:E32"/>
    <mergeCell ref="F32:I32"/>
    <mergeCell ref="J32:AH32"/>
    <mergeCell ref="AI32:AM32"/>
    <mergeCell ref="B33:E33"/>
    <mergeCell ref="F33:I33"/>
    <mergeCell ref="J33:AH33"/>
    <mergeCell ref="AI33:AM33"/>
    <mergeCell ref="B30:E30"/>
    <mergeCell ref="F30:I30"/>
    <mergeCell ref="J30:AH30"/>
    <mergeCell ref="AI30:AM30"/>
    <mergeCell ref="B31:E31"/>
    <mergeCell ref="F31:I31"/>
    <mergeCell ref="J31:AH31"/>
    <mergeCell ref="AI31:AM31"/>
    <mergeCell ref="B28:E28"/>
    <mergeCell ref="F28:I28"/>
    <mergeCell ref="J28:AH28"/>
    <mergeCell ref="AI28:AM28"/>
    <mergeCell ref="B29:E29"/>
    <mergeCell ref="F29:I29"/>
    <mergeCell ref="J29:AH29"/>
    <mergeCell ref="AI29:AM29"/>
    <mergeCell ref="B26:E26"/>
    <mergeCell ref="F26:I26"/>
    <mergeCell ref="J26:AH26"/>
    <mergeCell ref="AI26:AM26"/>
    <mergeCell ref="B27:E27"/>
    <mergeCell ref="F27:I27"/>
    <mergeCell ref="J27:AH27"/>
    <mergeCell ref="AI27:AM27"/>
    <mergeCell ref="B24:E24"/>
    <mergeCell ref="F24:I24"/>
    <mergeCell ref="J24:AH24"/>
    <mergeCell ref="AI24:AM24"/>
    <mergeCell ref="B25:E25"/>
    <mergeCell ref="F25:I25"/>
    <mergeCell ref="J25:AH25"/>
    <mergeCell ref="AI25:AM25"/>
    <mergeCell ref="B22:E22"/>
    <mergeCell ref="F22:I22"/>
    <mergeCell ref="J22:AH22"/>
    <mergeCell ref="AI22:AM22"/>
    <mergeCell ref="B23:E23"/>
    <mergeCell ref="F23:I23"/>
    <mergeCell ref="J23:AH23"/>
    <mergeCell ref="AI23:AM23"/>
    <mergeCell ref="B20:E20"/>
    <mergeCell ref="F20:I20"/>
    <mergeCell ref="J20:AH20"/>
    <mergeCell ref="AI20:AM20"/>
    <mergeCell ref="B21:E21"/>
    <mergeCell ref="F21:I21"/>
    <mergeCell ref="J21:AH21"/>
    <mergeCell ref="AI21:AM21"/>
    <mergeCell ref="B18:E18"/>
    <mergeCell ref="F18:I18"/>
    <mergeCell ref="J18:AH18"/>
    <mergeCell ref="AI18:AM18"/>
    <mergeCell ref="B19:E19"/>
    <mergeCell ref="F19:I19"/>
    <mergeCell ref="J19:AH19"/>
    <mergeCell ref="AI19:AM19"/>
    <mergeCell ref="B16:E16"/>
    <mergeCell ref="F16:I16"/>
    <mergeCell ref="J16:AH16"/>
    <mergeCell ref="AI16:AM16"/>
    <mergeCell ref="B17:E17"/>
    <mergeCell ref="F17:I17"/>
    <mergeCell ref="J17:AH17"/>
    <mergeCell ref="AI17:AM17"/>
    <mergeCell ref="B14:E14"/>
    <mergeCell ref="F14:I14"/>
    <mergeCell ref="J14:AH14"/>
    <mergeCell ref="AI14:AM14"/>
    <mergeCell ref="B15:E15"/>
    <mergeCell ref="F15:I15"/>
    <mergeCell ref="J15:AH15"/>
    <mergeCell ref="AI15:AM15"/>
    <mergeCell ref="B12:E12"/>
    <mergeCell ref="F12:I12"/>
    <mergeCell ref="J12:AH12"/>
    <mergeCell ref="AI12:AM12"/>
    <mergeCell ref="B13:E13"/>
    <mergeCell ref="F13:I13"/>
    <mergeCell ref="J13:AH13"/>
    <mergeCell ref="AI13:AM13"/>
    <mergeCell ref="B10:E10"/>
    <mergeCell ref="F10:I10"/>
    <mergeCell ref="J10:AH10"/>
    <mergeCell ref="AI10:AM10"/>
    <mergeCell ref="B11:E11"/>
    <mergeCell ref="F11:I11"/>
    <mergeCell ref="J11:AH11"/>
    <mergeCell ref="AI11:AM11"/>
    <mergeCell ref="B8:E8"/>
    <mergeCell ref="F8:I8"/>
    <mergeCell ref="J8:AH8"/>
    <mergeCell ref="AI8:AM8"/>
    <mergeCell ref="B9:E9"/>
    <mergeCell ref="F9:I9"/>
    <mergeCell ref="J9:AH9"/>
    <mergeCell ref="AI9:AM9"/>
    <mergeCell ref="B7:E7"/>
    <mergeCell ref="F7:I7"/>
    <mergeCell ref="J7:AH7"/>
    <mergeCell ref="AI7:AM7"/>
    <mergeCell ref="B4:E4"/>
    <mergeCell ref="F4:I4"/>
    <mergeCell ref="J4:AH4"/>
    <mergeCell ref="AI4:AM4"/>
    <mergeCell ref="B5:E5"/>
    <mergeCell ref="F5:I5"/>
    <mergeCell ref="J5:AH5"/>
    <mergeCell ref="AI5:AM5"/>
    <mergeCell ref="B2:E2"/>
    <mergeCell ref="F2:I2"/>
    <mergeCell ref="J2:AH2"/>
    <mergeCell ref="AI2:AM2"/>
    <mergeCell ref="B3:E3"/>
    <mergeCell ref="F3:I3"/>
    <mergeCell ref="J3:AH3"/>
    <mergeCell ref="AI3:AM3"/>
    <mergeCell ref="B6:E6"/>
    <mergeCell ref="F6:I6"/>
    <mergeCell ref="J6:AH6"/>
    <mergeCell ref="AI6:AM6"/>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view="pageBreakPreview" zoomScale="115" zoomScaleSheetLayoutView="115" workbookViewId="0">
      <selection activeCell="B2" sqref="B2:E2"/>
    </sheetView>
  </sheetViews>
  <sheetFormatPr defaultRowHeight="13.5" x14ac:dyDescent="0.15"/>
  <cols>
    <col min="1" max="1" width="1.25" customWidth="1"/>
    <col min="2" max="39" width="3.625" customWidth="1"/>
    <col min="40" max="40" width="2.75" customWidth="1"/>
  </cols>
  <sheetData>
    <row r="1" spans="2:39" ht="7.5" customHeight="1" thickBot="1" x14ac:dyDescent="0.2"/>
    <row r="2" spans="2:39" ht="18.75" customHeight="1" thickTop="1" x14ac:dyDescent="0.15">
      <c r="B2" s="173" t="s">
        <v>28</v>
      </c>
      <c r="C2" s="174"/>
      <c r="D2" s="174"/>
      <c r="E2" s="175"/>
      <c r="F2" s="176" t="s">
        <v>86</v>
      </c>
      <c r="G2" s="176"/>
      <c r="H2" s="176"/>
      <c r="I2" s="176"/>
      <c r="J2" s="178" t="s">
        <v>10</v>
      </c>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80"/>
    </row>
    <row r="3" spans="2:39" ht="14.25" x14ac:dyDescent="0.35">
      <c r="B3" s="181" t="s">
        <v>333</v>
      </c>
      <c r="C3" s="182"/>
      <c r="D3" s="182"/>
      <c r="E3" s="183"/>
      <c r="F3" s="218" t="s">
        <v>334</v>
      </c>
      <c r="G3" s="219"/>
      <c r="H3" s="219"/>
      <c r="I3" s="220"/>
      <c r="J3" s="25"/>
      <c r="K3" s="26"/>
      <c r="L3" s="26"/>
      <c r="M3" s="26"/>
      <c r="N3" s="26"/>
      <c r="O3" s="26"/>
      <c r="P3" s="26"/>
      <c r="Q3" s="26"/>
      <c r="R3" s="26"/>
      <c r="S3" s="26"/>
      <c r="T3" s="26"/>
      <c r="U3" s="26"/>
      <c r="V3" s="26"/>
      <c r="W3" s="26"/>
      <c r="X3" s="26"/>
      <c r="Y3" s="26"/>
      <c r="Z3" s="26"/>
      <c r="AA3" s="26"/>
      <c r="AB3" s="26"/>
      <c r="AC3" s="26"/>
      <c r="AD3" s="26"/>
      <c r="AE3" s="26"/>
      <c r="AF3" s="26"/>
      <c r="AG3" s="26"/>
      <c r="AH3" s="26"/>
      <c r="AI3" s="188"/>
      <c r="AJ3" s="188"/>
      <c r="AK3" s="188"/>
      <c r="AL3" s="188"/>
      <c r="AM3" s="189"/>
    </row>
    <row r="4" spans="2:39" ht="13.5" customHeight="1" x14ac:dyDescent="0.35">
      <c r="B4" s="193"/>
      <c r="C4" s="193"/>
      <c r="D4" s="193"/>
      <c r="E4" s="193"/>
      <c r="F4" s="244" t="s">
        <v>335</v>
      </c>
      <c r="G4" s="245"/>
      <c r="H4" s="245"/>
      <c r="I4" s="246"/>
      <c r="J4" s="27"/>
      <c r="K4" s="13"/>
      <c r="L4" s="13"/>
      <c r="M4" s="13"/>
      <c r="N4" s="13"/>
      <c r="O4" s="13"/>
      <c r="P4" s="13"/>
      <c r="Q4" s="13"/>
      <c r="R4" s="13"/>
      <c r="S4" s="13"/>
      <c r="T4" s="13"/>
      <c r="U4" s="13"/>
      <c r="V4" s="13"/>
      <c r="W4" s="13"/>
      <c r="X4" s="13"/>
      <c r="Y4" s="13"/>
      <c r="Z4" s="13"/>
      <c r="AA4" s="13"/>
      <c r="AB4" s="13"/>
      <c r="AC4" s="13"/>
      <c r="AD4" s="13"/>
      <c r="AE4" s="13"/>
      <c r="AF4" s="13"/>
      <c r="AG4" s="13"/>
      <c r="AH4" s="13"/>
      <c r="AI4" s="191"/>
      <c r="AJ4" s="191"/>
      <c r="AK4" s="191"/>
      <c r="AL4" s="191"/>
      <c r="AM4" s="192"/>
    </row>
    <row r="5" spans="2:39" ht="15" x14ac:dyDescent="0.35">
      <c r="B5" s="193"/>
      <c r="C5" s="193"/>
      <c r="D5" s="193"/>
      <c r="E5" s="193"/>
      <c r="F5" s="194"/>
      <c r="G5" s="194"/>
      <c r="H5" s="194"/>
      <c r="I5" s="194"/>
      <c r="J5" s="27"/>
      <c r="K5" s="13"/>
      <c r="L5" s="13"/>
      <c r="M5" s="13"/>
      <c r="N5" s="13"/>
      <c r="O5" s="13"/>
      <c r="P5" s="13"/>
      <c r="Q5" s="13"/>
      <c r="R5" s="13"/>
      <c r="S5" s="13"/>
      <c r="T5" s="13"/>
      <c r="U5" s="13"/>
      <c r="V5" s="13"/>
      <c r="W5" s="13"/>
      <c r="X5" s="13"/>
      <c r="Y5" s="13"/>
      <c r="Z5" s="13"/>
      <c r="AA5" s="13"/>
      <c r="AB5" s="13"/>
      <c r="AC5" s="13"/>
      <c r="AD5" s="13"/>
      <c r="AE5" s="13"/>
      <c r="AF5" s="13"/>
      <c r="AG5" s="13"/>
      <c r="AH5" s="13"/>
      <c r="AI5" s="191"/>
      <c r="AJ5" s="191"/>
      <c r="AK5" s="191"/>
      <c r="AL5" s="191"/>
      <c r="AM5" s="192"/>
    </row>
    <row r="6" spans="2:39" ht="15" x14ac:dyDescent="0.35">
      <c r="B6" s="208"/>
      <c r="C6" s="208"/>
      <c r="D6" s="208"/>
      <c r="E6" s="208"/>
      <c r="F6" s="241" t="s">
        <v>336</v>
      </c>
      <c r="G6" s="242"/>
      <c r="H6" s="242"/>
      <c r="I6" s="243"/>
      <c r="J6" s="27"/>
      <c r="K6" s="13"/>
      <c r="L6" s="13"/>
      <c r="M6" s="13"/>
      <c r="N6" s="13"/>
      <c r="O6" s="13"/>
      <c r="P6" s="13"/>
      <c r="Q6" s="13"/>
      <c r="R6" s="13"/>
      <c r="S6" s="13"/>
      <c r="T6" s="13"/>
      <c r="U6" s="13"/>
      <c r="V6" s="13"/>
      <c r="W6" s="13"/>
      <c r="X6" s="13"/>
      <c r="Y6" s="13"/>
      <c r="Z6" s="13"/>
      <c r="AA6" s="13"/>
      <c r="AB6" s="13"/>
      <c r="AC6" s="13"/>
      <c r="AD6" s="13"/>
      <c r="AE6" s="13"/>
      <c r="AF6" s="13"/>
      <c r="AG6" s="13"/>
      <c r="AH6" s="13"/>
      <c r="AI6" s="191"/>
      <c r="AJ6" s="191"/>
      <c r="AK6" s="191"/>
      <c r="AL6" s="191"/>
      <c r="AM6" s="192"/>
    </row>
    <row r="7" spans="2:39" ht="15" x14ac:dyDescent="0.35">
      <c r="B7" s="193"/>
      <c r="C7" s="193"/>
      <c r="D7" s="193"/>
      <c r="E7" s="193"/>
      <c r="F7" s="226" t="s">
        <v>337</v>
      </c>
      <c r="G7" s="226"/>
      <c r="H7" s="226"/>
      <c r="I7" s="226"/>
      <c r="J7" s="27"/>
      <c r="K7" s="13"/>
      <c r="L7" s="13"/>
      <c r="M7" s="13"/>
      <c r="N7" s="13"/>
      <c r="O7" s="13"/>
      <c r="P7" s="13"/>
      <c r="Q7" s="13"/>
      <c r="R7" s="13"/>
      <c r="S7" s="13"/>
      <c r="T7" s="13"/>
      <c r="U7" s="13"/>
      <c r="V7" s="13"/>
      <c r="W7" s="13"/>
      <c r="X7" s="13"/>
      <c r="Y7" s="13"/>
      <c r="Z7" s="13"/>
      <c r="AA7" s="13"/>
      <c r="AB7" s="13"/>
      <c r="AC7" s="13"/>
      <c r="AD7" s="13"/>
      <c r="AE7" s="13"/>
      <c r="AF7" s="13"/>
      <c r="AG7" s="13"/>
      <c r="AH7" s="13"/>
      <c r="AI7" s="191"/>
      <c r="AJ7" s="191"/>
      <c r="AK7" s="191"/>
      <c r="AL7" s="191"/>
      <c r="AM7" s="192"/>
    </row>
    <row r="8" spans="2:39" ht="15" x14ac:dyDescent="0.35">
      <c r="B8" s="193"/>
      <c r="C8" s="193"/>
      <c r="D8" s="193"/>
      <c r="E8" s="193"/>
      <c r="F8" s="226" t="s">
        <v>338</v>
      </c>
      <c r="G8" s="226"/>
      <c r="H8" s="226"/>
      <c r="I8" s="226"/>
      <c r="J8" s="27"/>
      <c r="K8" s="13"/>
      <c r="L8" s="13"/>
      <c r="M8" s="13"/>
      <c r="N8" s="13"/>
      <c r="O8" s="13"/>
      <c r="P8" s="13"/>
      <c r="Q8" s="13"/>
      <c r="R8" s="13"/>
      <c r="S8" s="13"/>
      <c r="T8" s="13"/>
      <c r="U8" s="13"/>
      <c r="V8" s="13"/>
      <c r="W8" s="13"/>
      <c r="X8" s="13"/>
      <c r="Y8" s="13"/>
      <c r="Z8" s="13"/>
      <c r="AA8" s="13"/>
      <c r="AB8" s="13"/>
      <c r="AC8" s="13"/>
      <c r="AD8" s="13"/>
      <c r="AE8" s="13"/>
      <c r="AF8" s="13"/>
      <c r="AG8" s="13"/>
      <c r="AH8" s="13"/>
      <c r="AI8" s="191"/>
      <c r="AJ8" s="191"/>
      <c r="AK8" s="191"/>
      <c r="AL8" s="191"/>
      <c r="AM8" s="192"/>
    </row>
    <row r="9" spans="2:39" ht="15" x14ac:dyDescent="0.35">
      <c r="B9" s="193"/>
      <c r="C9" s="193"/>
      <c r="D9" s="193"/>
      <c r="E9" s="193"/>
      <c r="F9" s="226" t="s">
        <v>339</v>
      </c>
      <c r="G9" s="226"/>
      <c r="H9" s="226"/>
      <c r="I9" s="226"/>
      <c r="J9" s="27"/>
      <c r="K9" s="13"/>
      <c r="L9" s="13"/>
      <c r="M9" s="13"/>
      <c r="N9" s="13"/>
      <c r="O9" s="13"/>
      <c r="P9" s="13"/>
      <c r="Q9" s="13"/>
      <c r="R9" s="13"/>
      <c r="S9" s="13"/>
      <c r="T9" s="13"/>
      <c r="U9" s="13"/>
      <c r="V9" s="13"/>
      <c r="W9" s="13"/>
      <c r="X9" s="13"/>
      <c r="Y9" s="13"/>
      <c r="Z9" s="13"/>
      <c r="AA9" s="13"/>
      <c r="AB9" s="13"/>
      <c r="AC9" s="13"/>
      <c r="AD9" s="13"/>
      <c r="AE9" s="13"/>
      <c r="AF9" s="13"/>
      <c r="AG9" s="13"/>
      <c r="AH9" s="13"/>
      <c r="AI9" s="191"/>
      <c r="AJ9" s="191"/>
      <c r="AK9" s="191"/>
      <c r="AL9" s="191"/>
      <c r="AM9" s="192"/>
    </row>
    <row r="10" spans="2:39" ht="15" x14ac:dyDescent="0.35">
      <c r="B10" s="193"/>
      <c r="C10" s="193"/>
      <c r="D10" s="193"/>
      <c r="E10" s="193"/>
      <c r="F10" s="226"/>
      <c r="G10" s="226"/>
      <c r="H10" s="226"/>
      <c r="I10" s="226"/>
      <c r="J10" s="27"/>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91"/>
      <c r="AJ10" s="191"/>
      <c r="AK10" s="191"/>
      <c r="AL10" s="191"/>
      <c r="AM10" s="192"/>
    </row>
    <row r="11" spans="2:39" ht="15" x14ac:dyDescent="0.35">
      <c r="B11" s="193"/>
      <c r="C11" s="193"/>
      <c r="D11" s="193"/>
      <c r="E11" s="193"/>
      <c r="F11" s="241"/>
      <c r="G11" s="242"/>
      <c r="H11" s="242"/>
      <c r="I11" s="243"/>
      <c r="J11" s="27"/>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91"/>
      <c r="AJ11" s="191"/>
      <c r="AK11" s="191"/>
      <c r="AL11" s="191"/>
      <c r="AM11" s="192"/>
    </row>
    <row r="12" spans="2:39" ht="15" x14ac:dyDescent="0.35">
      <c r="B12" s="193"/>
      <c r="C12" s="193"/>
      <c r="D12" s="193"/>
      <c r="E12" s="193"/>
      <c r="F12" s="241" t="s">
        <v>340</v>
      </c>
      <c r="G12" s="242"/>
      <c r="H12" s="242"/>
      <c r="I12" s="243"/>
      <c r="J12" s="27"/>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91"/>
      <c r="AJ12" s="191"/>
      <c r="AK12" s="191"/>
      <c r="AL12" s="191"/>
      <c r="AM12" s="192"/>
    </row>
    <row r="13" spans="2:39" ht="15" x14ac:dyDescent="0.35">
      <c r="B13" s="193"/>
      <c r="C13" s="193"/>
      <c r="D13" s="193"/>
      <c r="E13" s="193"/>
      <c r="F13" s="226" t="s">
        <v>341</v>
      </c>
      <c r="G13" s="226"/>
      <c r="H13" s="226"/>
      <c r="I13" s="226"/>
      <c r="J13" s="27"/>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91"/>
      <c r="AJ13" s="191"/>
      <c r="AK13" s="191"/>
      <c r="AL13" s="191"/>
      <c r="AM13" s="192"/>
    </row>
    <row r="14" spans="2:39" ht="15" x14ac:dyDescent="0.35">
      <c r="B14" s="193"/>
      <c r="C14" s="193"/>
      <c r="D14" s="193"/>
      <c r="E14" s="193"/>
      <c r="F14" s="226" t="s">
        <v>342</v>
      </c>
      <c r="G14" s="226"/>
      <c r="H14" s="226"/>
      <c r="I14" s="226"/>
      <c r="J14" s="27"/>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91"/>
      <c r="AJ14" s="191"/>
      <c r="AK14" s="191"/>
      <c r="AL14" s="191"/>
      <c r="AM14" s="192"/>
    </row>
    <row r="15" spans="2:39" ht="15" x14ac:dyDescent="0.35">
      <c r="B15" s="193"/>
      <c r="C15" s="193"/>
      <c r="D15" s="193"/>
      <c r="E15" s="193"/>
      <c r="F15" s="226" t="s">
        <v>343</v>
      </c>
      <c r="G15" s="226"/>
      <c r="H15" s="226"/>
      <c r="I15" s="226"/>
      <c r="J15" s="27"/>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91"/>
      <c r="AJ15" s="191"/>
      <c r="AK15" s="191"/>
      <c r="AL15" s="191"/>
      <c r="AM15" s="192"/>
    </row>
    <row r="16" spans="2:39" ht="15" x14ac:dyDescent="0.35">
      <c r="B16" s="193"/>
      <c r="C16" s="193"/>
      <c r="D16" s="193"/>
      <c r="E16" s="193"/>
      <c r="F16" s="226" t="s">
        <v>345</v>
      </c>
      <c r="G16" s="226"/>
      <c r="H16" s="226"/>
      <c r="I16" s="226"/>
      <c r="J16" s="27"/>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91"/>
      <c r="AJ16" s="191"/>
      <c r="AK16" s="191"/>
      <c r="AL16" s="191"/>
      <c r="AM16" s="192"/>
    </row>
    <row r="17" spans="2:39" ht="15" x14ac:dyDescent="0.35">
      <c r="B17" s="193"/>
      <c r="C17" s="193"/>
      <c r="D17" s="193"/>
      <c r="E17" s="193"/>
      <c r="F17" s="195" t="s">
        <v>344</v>
      </c>
      <c r="G17" s="196"/>
      <c r="H17" s="196"/>
      <c r="I17" s="197"/>
      <c r="J17" s="27"/>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91"/>
      <c r="AJ17" s="191"/>
      <c r="AK17" s="191"/>
      <c r="AL17" s="191"/>
      <c r="AM17" s="192"/>
    </row>
    <row r="18" spans="2:39" ht="15" x14ac:dyDescent="0.35">
      <c r="B18" s="193"/>
      <c r="C18" s="193"/>
      <c r="D18" s="193"/>
      <c r="E18" s="193"/>
      <c r="F18" s="241"/>
      <c r="G18" s="242"/>
      <c r="H18" s="242"/>
      <c r="I18" s="243"/>
      <c r="J18" s="27"/>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91"/>
      <c r="AJ18" s="191"/>
      <c r="AK18" s="191"/>
      <c r="AL18" s="191"/>
      <c r="AM18" s="192"/>
    </row>
    <row r="19" spans="2:39" ht="15" x14ac:dyDescent="0.35">
      <c r="B19" s="193"/>
      <c r="C19" s="193"/>
      <c r="D19" s="193"/>
      <c r="E19" s="193"/>
      <c r="F19" s="226"/>
      <c r="G19" s="226"/>
      <c r="H19" s="226"/>
      <c r="I19" s="226"/>
      <c r="J19" s="27"/>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91"/>
      <c r="AJ19" s="191"/>
      <c r="AK19" s="191"/>
      <c r="AL19" s="191"/>
      <c r="AM19" s="192"/>
    </row>
    <row r="20" spans="2:39" ht="15" x14ac:dyDescent="0.35">
      <c r="B20" s="193"/>
      <c r="C20" s="193"/>
      <c r="D20" s="193"/>
      <c r="E20" s="193"/>
      <c r="F20" s="241" t="s">
        <v>346</v>
      </c>
      <c r="G20" s="242"/>
      <c r="H20" s="242"/>
      <c r="I20" s="243"/>
      <c r="J20" s="27"/>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91"/>
      <c r="AJ20" s="191"/>
      <c r="AK20" s="191"/>
      <c r="AL20" s="191"/>
      <c r="AM20" s="192"/>
    </row>
    <row r="21" spans="2:39" ht="15" x14ac:dyDescent="0.35">
      <c r="B21" s="193"/>
      <c r="C21" s="193"/>
      <c r="D21" s="193"/>
      <c r="E21" s="193"/>
      <c r="F21" s="226" t="s">
        <v>347</v>
      </c>
      <c r="G21" s="226"/>
      <c r="H21" s="226"/>
      <c r="I21" s="226"/>
      <c r="J21" s="27"/>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91"/>
      <c r="AJ21" s="191"/>
      <c r="AK21" s="191"/>
      <c r="AL21" s="191"/>
      <c r="AM21" s="192"/>
    </row>
    <row r="22" spans="2:39" ht="15" x14ac:dyDescent="0.35">
      <c r="B22" s="193"/>
      <c r="C22" s="193"/>
      <c r="D22" s="193"/>
      <c r="E22" s="193"/>
      <c r="F22" s="226" t="s">
        <v>341</v>
      </c>
      <c r="G22" s="226"/>
      <c r="H22" s="226"/>
      <c r="I22" s="226"/>
      <c r="J22" s="27"/>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91"/>
      <c r="AJ22" s="191"/>
      <c r="AK22" s="191"/>
      <c r="AL22" s="191"/>
      <c r="AM22" s="192"/>
    </row>
    <row r="23" spans="2:39" ht="15" x14ac:dyDescent="0.35">
      <c r="B23" s="193"/>
      <c r="C23" s="193"/>
      <c r="D23" s="193"/>
      <c r="E23" s="193"/>
      <c r="F23" s="226" t="s">
        <v>348</v>
      </c>
      <c r="G23" s="226"/>
      <c r="H23" s="226"/>
      <c r="I23" s="226"/>
      <c r="J23" s="27"/>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91"/>
      <c r="AJ23" s="191"/>
      <c r="AK23" s="191"/>
      <c r="AL23" s="191"/>
      <c r="AM23" s="192"/>
    </row>
    <row r="24" spans="2:39" ht="15" x14ac:dyDescent="0.35">
      <c r="B24" s="193"/>
      <c r="C24" s="193"/>
      <c r="D24" s="193"/>
      <c r="E24" s="193"/>
      <c r="F24" s="226" t="s">
        <v>349</v>
      </c>
      <c r="G24" s="226"/>
      <c r="H24" s="226"/>
      <c r="I24" s="226"/>
      <c r="J24" s="27"/>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91"/>
      <c r="AJ24" s="191"/>
      <c r="AK24" s="191"/>
      <c r="AL24" s="191"/>
      <c r="AM24" s="192"/>
    </row>
    <row r="25" spans="2:39" ht="15" x14ac:dyDescent="0.35">
      <c r="B25" s="193"/>
      <c r="C25" s="193"/>
      <c r="D25" s="193"/>
      <c r="E25" s="193"/>
      <c r="F25" s="226" t="s">
        <v>350</v>
      </c>
      <c r="G25" s="226"/>
      <c r="H25" s="226"/>
      <c r="I25" s="226"/>
      <c r="J25" s="27"/>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91"/>
      <c r="AJ25" s="191"/>
      <c r="AK25" s="191"/>
      <c r="AL25" s="191"/>
      <c r="AM25" s="192"/>
    </row>
    <row r="26" spans="2:39" ht="15" x14ac:dyDescent="0.35">
      <c r="B26" s="193"/>
      <c r="C26" s="193"/>
      <c r="D26" s="193"/>
      <c r="E26" s="193"/>
      <c r="F26" s="226"/>
      <c r="G26" s="226"/>
      <c r="H26" s="226"/>
      <c r="I26" s="226"/>
      <c r="J26" s="27"/>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91"/>
      <c r="AJ26" s="191"/>
      <c r="AK26" s="191"/>
      <c r="AL26" s="191"/>
      <c r="AM26" s="192"/>
    </row>
    <row r="27" spans="2:39" ht="15" x14ac:dyDescent="0.35">
      <c r="B27" s="193"/>
      <c r="C27" s="193"/>
      <c r="D27" s="193"/>
      <c r="E27" s="193"/>
      <c r="F27" s="226"/>
      <c r="G27" s="226"/>
      <c r="H27" s="226"/>
      <c r="I27" s="226"/>
      <c r="J27" s="27"/>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91"/>
      <c r="AJ27" s="191"/>
      <c r="AK27" s="191"/>
      <c r="AL27" s="191"/>
      <c r="AM27" s="192"/>
    </row>
    <row r="28" spans="2:39" ht="15" x14ac:dyDescent="0.35">
      <c r="B28" s="193"/>
      <c r="C28" s="193"/>
      <c r="D28" s="193"/>
      <c r="E28" s="193"/>
      <c r="F28" s="226"/>
      <c r="G28" s="226"/>
      <c r="H28" s="226"/>
      <c r="I28" s="226"/>
      <c r="J28" s="27"/>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91"/>
      <c r="AJ28" s="191"/>
      <c r="AK28" s="191"/>
      <c r="AL28" s="191"/>
      <c r="AM28" s="192"/>
    </row>
    <row r="29" spans="2:39" ht="15" x14ac:dyDescent="0.35">
      <c r="B29" s="193"/>
      <c r="C29" s="193"/>
      <c r="D29" s="193"/>
      <c r="E29" s="193"/>
      <c r="F29" s="226"/>
      <c r="G29" s="226"/>
      <c r="H29" s="226"/>
      <c r="I29" s="226"/>
      <c r="J29" s="27"/>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91"/>
      <c r="AJ29" s="191"/>
      <c r="AK29" s="191"/>
      <c r="AL29" s="191"/>
      <c r="AM29" s="192"/>
    </row>
    <row r="30" spans="2:39" ht="15" x14ac:dyDescent="0.35">
      <c r="B30" s="193"/>
      <c r="C30" s="193"/>
      <c r="D30" s="193"/>
      <c r="E30" s="193"/>
      <c r="F30" s="226"/>
      <c r="G30" s="226"/>
      <c r="H30" s="226"/>
      <c r="I30" s="226"/>
      <c r="J30" s="27"/>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91"/>
      <c r="AJ30" s="191"/>
      <c r="AK30" s="191"/>
      <c r="AL30" s="191"/>
      <c r="AM30" s="192"/>
    </row>
    <row r="31" spans="2:39" ht="15" x14ac:dyDescent="0.35">
      <c r="B31" s="193"/>
      <c r="C31" s="193"/>
      <c r="D31" s="193"/>
      <c r="E31" s="193"/>
      <c r="F31" s="226"/>
      <c r="G31" s="226"/>
      <c r="H31" s="226"/>
      <c r="I31" s="226"/>
      <c r="J31" s="27"/>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91"/>
      <c r="AJ31" s="191"/>
      <c r="AK31" s="191"/>
      <c r="AL31" s="191"/>
      <c r="AM31" s="192"/>
    </row>
    <row r="32" spans="2:39" ht="15" x14ac:dyDescent="0.35">
      <c r="B32" s="193"/>
      <c r="C32" s="193"/>
      <c r="D32" s="193"/>
      <c r="E32" s="193"/>
      <c r="F32" s="226"/>
      <c r="G32" s="226"/>
      <c r="H32" s="226"/>
      <c r="I32" s="226"/>
      <c r="J32" s="27"/>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91"/>
      <c r="AJ32" s="191"/>
      <c r="AK32" s="191"/>
      <c r="AL32" s="191"/>
      <c r="AM32" s="192"/>
    </row>
    <row r="33" spans="2:39" ht="15" x14ac:dyDescent="0.35">
      <c r="B33" s="193"/>
      <c r="C33" s="193"/>
      <c r="D33" s="193"/>
      <c r="E33" s="193"/>
      <c r="F33" s="226"/>
      <c r="G33" s="226"/>
      <c r="H33" s="226"/>
      <c r="I33" s="226"/>
      <c r="J33" s="27"/>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91"/>
      <c r="AJ33" s="191"/>
      <c r="AK33" s="191"/>
      <c r="AL33" s="191"/>
      <c r="AM33" s="192"/>
    </row>
    <row r="34" spans="2:39" ht="15" x14ac:dyDescent="0.35">
      <c r="B34" s="193"/>
      <c r="C34" s="193"/>
      <c r="D34" s="193"/>
      <c r="E34" s="193"/>
      <c r="F34" s="226"/>
      <c r="G34" s="226"/>
      <c r="H34" s="226"/>
      <c r="I34" s="226"/>
      <c r="J34" s="27"/>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91"/>
      <c r="AJ34" s="191"/>
      <c r="AK34" s="191"/>
      <c r="AL34" s="191"/>
      <c r="AM34" s="192"/>
    </row>
    <row r="35" spans="2:39" ht="15" x14ac:dyDescent="0.35">
      <c r="B35" s="193"/>
      <c r="C35" s="193"/>
      <c r="D35" s="193"/>
      <c r="E35" s="193"/>
      <c r="F35" s="226"/>
      <c r="G35" s="226"/>
      <c r="H35" s="226"/>
      <c r="I35" s="226"/>
      <c r="J35" s="27"/>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91"/>
      <c r="AJ35" s="191"/>
      <c r="AK35" s="191"/>
      <c r="AL35" s="191"/>
      <c r="AM35" s="192"/>
    </row>
    <row r="36" spans="2:39" ht="15" x14ac:dyDescent="0.35">
      <c r="B36" s="193"/>
      <c r="C36" s="193"/>
      <c r="D36" s="193"/>
      <c r="E36" s="193"/>
      <c r="F36" s="226"/>
      <c r="G36" s="226"/>
      <c r="H36" s="226"/>
      <c r="I36" s="226"/>
      <c r="J36" s="27"/>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91"/>
      <c r="AJ36" s="191"/>
      <c r="AK36" s="191"/>
      <c r="AL36" s="191"/>
      <c r="AM36" s="192"/>
    </row>
    <row r="37" spans="2:39" ht="15" x14ac:dyDescent="0.35">
      <c r="B37" s="193"/>
      <c r="C37" s="193"/>
      <c r="D37" s="193"/>
      <c r="E37" s="193"/>
      <c r="F37" s="226"/>
      <c r="G37" s="226"/>
      <c r="H37" s="226"/>
      <c r="I37" s="226"/>
      <c r="J37" s="27"/>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91"/>
      <c r="AJ37" s="191"/>
      <c r="AK37" s="191"/>
      <c r="AL37" s="191"/>
      <c r="AM37" s="192"/>
    </row>
    <row r="38" spans="2:39" ht="15" x14ac:dyDescent="0.35">
      <c r="B38" s="213"/>
      <c r="C38" s="213"/>
      <c r="D38" s="213"/>
      <c r="E38" s="213"/>
      <c r="F38" s="227"/>
      <c r="G38" s="227"/>
      <c r="H38" s="227"/>
      <c r="I38" s="227"/>
      <c r="J38" s="28"/>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216"/>
      <c r="AJ38" s="216"/>
      <c r="AK38" s="216"/>
      <c r="AL38" s="216"/>
      <c r="AM38" s="217"/>
    </row>
  </sheetData>
  <mergeCells count="111">
    <mergeCell ref="B2:E2"/>
    <mergeCell ref="F2:I2"/>
    <mergeCell ref="B3:E3"/>
    <mergeCell ref="F3:I3"/>
    <mergeCell ref="AI3:AM3"/>
    <mergeCell ref="B6:E6"/>
    <mergeCell ref="F6:I6"/>
    <mergeCell ref="AI6:AM6"/>
    <mergeCell ref="B7:E7"/>
    <mergeCell ref="F7:I7"/>
    <mergeCell ref="AI7:AM7"/>
    <mergeCell ref="B4:E4"/>
    <mergeCell ref="F4:I4"/>
    <mergeCell ref="AI4:AM4"/>
    <mergeCell ref="B5:E5"/>
    <mergeCell ref="F5:I5"/>
    <mergeCell ref="AI5:AM5"/>
    <mergeCell ref="B10:E10"/>
    <mergeCell ref="F10:I10"/>
    <mergeCell ref="AI10:AM10"/>
    <mergeCell ref="B11:E11"/>
    <mergeCell ref="F11:I11"/>
    <mergeCell ref="AI11:AM11"/>
    <mergeCell ref="B8:E8"/>
    <mergeCell ref="F8:I8"/>
    <mergeCell ref="AI8:AM8"/>
    <mergeCell ref="B9:E9"/>
    <mergeCell ref="F9:I9"/>
    <mergeCell ref="AI9:AM9"/>
    <mergeCell ref="B14:E14"/>
    <mergeCell ref="F14:I14"/>
    <mergeCell ref="AI14:AM14"/>
    <mergeCell ref="B15:E15"/>
    <mergeCell ref="F15:I15"/>
    <mergeCell ref="AI15:AM15"/>
    <mergeCell ref="B12:E12"/>
    <mergeCell ref="F12:I12"/>
    <mergeCell ref="AI12:AM12"/>
    <mergeCell ref="B13:E13"/>
    <mergeCell ref="F13:I13"/>
    <mergeCell ref="AI13:AM13"/>
    <mergeCell ref="B18:E18"/>
    <mergeCell ref="F18:I18"/>
    <mergeCell ref="AI18:AM18"/>
    <mergeCell ref="B19:E19"/>
    <mergeCell ref="F19:I19"/>
    <mergeCell ref="AI19:AM19"/>
    <mergeCell ref="B16:E16"/>
    <mergeCell ref="F16:I16"/>
    <mergeCell ref="AI16:AM16"/>
    <mergeCell ref="B17:E17"/>
    <mergeCell ref="F17:I17"/>
    <mergeCell ref="AI17:AM17"/>
    <mergeCell ref="B22:E22"/>
    <mergeCell ref="F22:I22"/>
    <mergeCell ref="AI22:AM22"/>
    <mergeCell ref="B23:E23"/>
    <mergeCell ref="F23:I23"/>
    <mergeCell ref="AI23:AM23"/>
    <mergeCell ref="B20:E20"/>
    <mergeCell ref="F20:I20"/>
    <mergeCell ref="AI20:AM20"/>
    <mergeCell ref="B21:E21"/>
    <mergeCell ref="F21:I21"/>
    <mergeCell ref="AI21:AM21"/>
    <mergeCell ref="B26:E26"/>
    <mergeCell ref="F26:I26"/>
    <mergeCell ref="AI26:AM26"/>
    <mergeCell ref="B27:E27"/>
    <mergeCell ref="F27:I27"/>
    <mergeCell ref="AI27:AM27"/>
    <mergeCell ref="B24:E24"/>
    <mergeCell ref="F24:I24"/>
    <mergeCell ref="AI24:AM24"/>
    <mergeCell ref="B25:E25"/>
    <mergeCell ref="F25:I25"/>
    <mergeCell ref="AI25:AM25"/>
    <mergeCell ref="AI30:AM30"/>
    <mergeCell ref="B31:E31"/>
    <mergeCell ref="F31:I31"/>
    <mergeCell ref="AI31:AM31"/>
    <mergeCell ref="B28:E28"/>
    <mergeCell ref="F28:I28"/>
    <mergeCell ref="AI28:AM28"/>
    <mergeCell ref="B29:E29"/>
    <mergeCell ref="F29:I29"/>
    <mergeCell ref="AI29:AM29"/>
    <mergeCell ref="B38:E38"/>
    <mergeCell ref="F38:I38"/>
    <mergeCell ref="AI38:AM38"/>
    <mergeCell ref="J2:AM2"/>
    <mergeCell ref="B36:E36"/>
    <mergeCell ref="F36:I36"/>
    <mergeCell ref="AI36:AM36"/>
    <mergeCell ref="B37:E37"/>
    <mergeCell ref="F37:I37"/>
    <mergeCell ref="AI37:AM37"/>
    <mergeCell ref="B34:E34"/>
    <mergeCell ref="F34:I34"/>
    <mergeCell ref="AI34:AM34"/>
    <mergeCell ref="B35:E35"/>
    <mergeCell ref="F35:I35"/>
    <mergeCell ref="AI35:AM35"/>
    <mergeCell ref="B32:E32"/>
    <mergeCell ref="F32:I32"/>
    <mergeCell ref="AI32:AM32"/>
    <mergeCell ref="B33:E33"/>
    <mergeCell ref="F33:I33"/>
    <mergeCell ref="AI33:AM33"/>
    <mergeCell ref="B30:E30"/>
    <mergeCell ref="F30:I30"/>
  </mergeCells>
  <phoneticPr fontId="1"/>
  <hyperlinks>
    <hyperlink ref="B2:E2" location="目次!A1" display="戻　る"/>
  </hyperlinks>
  <pageMargins left="0.70866141732283472" right="0.39370078740157483" top="0.78740157480314965" bottom="0.39370078740157483" header="0.51181102362204722"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29</vt:i4>
      </vt:variant>
    </vt:vector>
  </HeadingPairs>
  <TitlesOfParts>
    <vt:vector size="58" baseType="lpstr">
      <vt:lpstr>CheckSheet</vt:lpstr>
      <vt:lpstr>目次</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30</vt:lpstr>
      <vt:lpstr>33</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'3'!Print_Area</vt:lpstr>
      <vt:lpstr>'30'!Print_Area</vt:lpstr>
      <vt:lpstr>'33'!Print_Area</vt:lpstr>
      <vt:lpstr>'4'!Print_Area</vt:lpstr>
      <vt:lpstr>'5'!Print_Area</vt:lpstr>
      <vt:lpstr>'6'!Print_Area</vt:lpstr>
      <vt:lpstr>'7'!Print_Area</vt:lpstr>
      <vt:lpstr>'8'!Print_Area</vt:lpstr>
      <vt:lpstr>'9'!Print_Area</vt:lpstr>
      <vt:lpstr>CheckSheet!Print_Area</vt:lpstr>
      <vt:lpstr>目次!Print_Area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FJ-USER</cp:lastModifiedBy>
  <cp:lastPrinted>2017-05-11T23:17:32Z</cp:lastPrinted>
  <dcterms:created xsi:type="dcterms:W3CDTF">2017-05-08T20:44:05Z</dcterms:created>
  <dcterms:modified xsi:type="dcterms:W3CDTF">2017-06-23T07:24:51Z</dcterms:modified>
</cp:coreProperties>
</file>